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výběr tržeb turnikety 2022\"/>
    </mc:Choice>
  </mc:AlternateContent>
  <bookViews>
    <workbookView xWindow="0" yWindow="0" windowWidth="28800" windowHeight="12345" firstSheet="1" activeTab="1"/>
  </bookViews>
  <sheets>
    <sheet name="Rekapitulace zakázky" sheetId="1" state="hidden" r:id="rId1"/>
    <sheet name="OR_PHA - Výběr a zpracová..." sheetId="2" r:id="rId2"/>
  </sheets>
  <definedNames>
    <definedName name="_xlnm._FilterDatabase" localSheetId="1" hidden="1">'OR_PHA - Výběr a zpracová...'!$C$115:$K$154</definedName>
    <definedName name="_xlnm.Print_Titles" localSheetId="1">'OR_PHA - Výběr a zpracová...'!$115:$115</definedName>
    <definedName name="_xlnm.Print_Titles" localSheetId="0">'Rekapitulace zakázky'!$92:$92</definedName>
    <definedName name="_xlnm.Print_Area" localSheetId="1">'OR_PHA - Výběr a zpracová...'!$C$4:$J$76,'OR_PHA - Výběr a zpracová...'!$C$82:$J$99,'OR_PHA - Výběr a zpracová...'!$C$105:$J$154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T145" i="2" s="1"/>
  <c r="R146" i="2"/>
  <c r="R145" i="2"/>
  <c r="P146" i="2"/>
  <c r="P145" i="2"/>
  <c r="BI131" i="2"/>
  <c r="F35" i="2" s="1"/>
  <c r="BD95" i="1" s="1"/>
  <c r="BD94" i="1" s="1"/>
  <c r="W33" i="1" s="1"/>
  <c r="BH131" i="2"/>
  <c r="BG131" i="2"/>
  <c r="BF131" i="2"/>
  <c r="T131" i="2"/>
  <c r="T130" i="2"/>
  <c r="R131" i="2"/>
  <c r="R130" i="2" s="1"/>
  <c r="P131" i="2"/>
  <c r="P130" i="2"/>
  <c r="BI118" i="2"/>
  <c r="BH118" i="2"/>
  <c r="F34" i="2" s="1"/>
  <c r="BC95" i="1" s="1"/>
  <c r="BC94" i="1" s="1"/>
  <c r="W32" i="1" s="1"/>
  <c r="BG118" i="2"/>
  <c r="F33" i="2" s="1"/>
  <c r="BB95" i="1" s="1"/>
  <c r="BB94" i="1" s="1"/>
  <c r="W31" i="1" s="1"/>
  <c r="BF118" i="2"/>
  <c r="T118" i="2"/>
  <c r="T117" i="2"/>
  <c r="R118" i="2"/>
  <c r="R117" i="2"/>
  <c r="P118" i="2"/>
  <c r="P117" i="2" s="1"/>
  <c r="F112" i="2"/>
  <c r="F110" i="2"/>
  <c r="E108" i="2"/>
  <c r="F89" i="2"/>
  <c r="F87" i="2"/>
  <c r="E85" i="2"/>
  <c r="J19" i="2"/>
  <c r="E19" i="2"/>
  <c r="J112" i="2"/>
  <c r="J18" i="2"/>
  <c r="F90" i="2"/>
  <c r="J87" i="2"/>
  <c r="L90" i="1"/>
  <c r="AM90" i="1"/>
  <c r="AM89" i="1"/>
  <c r="L89" i="1"/>
  <c r="AM87" i="1"/>
  <c r="L87" i="1"/>
  <c r="L85" i="1"/>
  <c r="L84" i="1"/>
  <c r="BK131" i="2"/>
  <c r="J153" i="2"/>
  <c r="BK146" i="2"/>
  <c r="J151" i="2"/>
  <c r="J149" i="2"/>
  <c r="BK118" i="2"/>
  <c r="BK153" i="2"/>
  <c r="F32" i="2"/>
  <c r="BA95" i="1"/>
  <c r="BA94" i="1" s="1"/>
  <c r="W30" i="1" s="1"/>
  <c r="BK149" i="2"/>
  <c r="J131" i="2"/>
  <c r="BK151" i="2"/>
  <c r="J118" i="2"/>
  <c r="AS94" i="1"/>
  <c r="J146" i="2"/>
  <c r="BK148" i="2" l="1"/>
  <c r="J148" i="2"/>
  <c r="J98" i="2" s="1"/>
  <c r="P148" i="2"/>
  <c r="P116" i="2"/>
  <c r="AU95" i="1"/>
  <c r="R148" i="2"/>
  <c r="R116" i="2" s="1"/>
  <c r="T148" i="2"/>
  <c r="T116" i="2" s="1"/>
  <c r="BK130" i="2"/>
  <c r="BK116" i="2" s="1"/>
  <c r="J116" i="2" s="1"/>
  <c r="J94" i="2" s="1"/>
  <c r="J130" i="2"/>
  <c r="J96" i="2" s="1"/>
  <c r="BK145" i="2"/>
  <c r="J145" i="2" s="1"/>
  <c r="J97" i="2" s="1"/>
  <c r="BK117" i="2"/>
  <c r="J89" i="2"/>
  <c r="J110" i="2"/>
  <c r="F113" i="2"/>
  <c r="BE153" i="2"/>
  <c r="BE118" i="2"/>
  <c r="BE131" i="2"/>
  <c r="BE146" i="2"/>
  <c r="BE149" i="2"/>
  <c r="BE151" i="2"/>
  <c r="J32" i="2"/>
  <c r="AW95" i="1"/>
  <c r="AX94" i="1"/>
  <c r="AW94" i="1"/>
  <c r="AK30" i="1" s="1"/>
  <c r="AY94" i="1"/>
  <c r="AU94" i="1"/>
  <c r="J117" i="2" l="1"/>
  <c r="J95" i="2"/>
  <c r="J28" i="2"/>
  <c r="AG95" i="1"/>
  <c r="AG94" i="1" s="1"/>
  <c r="AK26" i="1" s="1"/>
  <c r="J31" i="2"/>
  <c r="AV95" i="1" s="1"/>
  <c r="AT95" i="1" s="1"/>
  <c r="AN95" i="1" s="1"/>
  <c r="F31" i="2"/>
  <c r="AZ95" i="1" s="1"/>
  <c r="AZ94" i="1" s="1"/>
  <c r="W29" i="1" s="1"/>
  <c r="J37" i="2" l="1"/>
  <c r="AV94" i="1"/>
  <c r="AK29" i="1"/>
  <c r="AK35" i="1" s="1"/>
  <c r="AT94" i="1" l="1"/>
  <c r="AN94" i="1" l="1"/>
</calcChain>
</file>

<file path=xl/sharedStrings.xml><?xml version="1.0" encoding="utf-8"?>
<sst xmlns="http://schemas.openxmlformats.org/spreadsheetml/2006/main" count="579" uniqueCount="174">
  <si>
    <t>Export Komplet</t>
  </si>
  <si>
    <t/>
  </si>
  <si>
    <t>2.0</t>
  </si>
  <si>
    <t>ZAMOK</t>
  </si>
  <si>
    <t>False</t>
  </si>
  <si>
    <t>{b94b6ae1-ca0c-42a8-a9bf-6cc396c29efb}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</si>
  <si>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</si>
  <si>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</si>
  <si>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</si>
  <si>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</si>
  <si>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</si>
  <si>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</si>
  <si>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</si>
  <si>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</si>
  <si>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</si>
  <si>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</si>
  <si>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</si>
  <si>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Výběr a zpracování tržeb z pokladen turniketů a mincovníků veřejných WC v obvodu OŘ Praha 2022 - 2023</t>
  </si>
  <si>
    <t>KSO:</t>
  </si>
  <si>
    <t>CC-CZ:</t>
  </si>
  <si>
    <t>Místo:</t>
  </si>
  <si>
    <t>obvod OŘ Praha</t>
  </si>
  <si>
    <t>Datum:</t>
  </si>
  <si>
    <t>7. 9. 2022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</si>
  <si>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</si>
  <si>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</si>
  <si>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</si>
  <si>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</si>
  <si>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</si>
  <si>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</si>
  <si>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</si>
  <si>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</si>
  <si>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</si>
  <si>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</si>
  <si>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</si>
  <si>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</si>
  <si>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</si>
  <si>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</si>
  <si>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</si>
  <si>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</si>
  <si>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</si>
  <si>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</si>
  <si>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</si>
  <si>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</si>
  <si>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</si>
  <si>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</si>
  <si>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</si>
  <si>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</si>
  <si>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</si>
  <si>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</si>
  <si>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</si>
  <si>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</si>
  <si>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</si>
  <si>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</si>
  <si>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</si>
  <si>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</si>
  <si>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</si>
  <si>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</si>
  <si>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</si>
  <si>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</si>
  <si>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</si>
  <si>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</si>
  <si>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</si>
  <si>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</si>
  <si>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</si>
  <si>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</si>
  <si>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</si>
  <si>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</si>
  <si>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</si>
  <si>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</si>
  <si>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</si>
  <si>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</si>
  <si>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</si>
  <si>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</si>
  <si>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</si>
  <si>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</si>
  <si>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</si>
  <si>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</si>
  <si>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</si>
  <si>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</si>
  <si>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</si>
  <si>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</si>
  <si>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</si>
  <si>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</si>
  <si>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</si>
  <si>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</si>
  <si>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</si>
  <si>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</si>
  <si>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Náklady ze soupisu prací</t>
  </si>
  <si>
    <t>-1</t>
  </si>
  <si>
    <t>K1 - Pokladna turniketu včetně doplnění spotřebního materiálu</t>
  </si>
  <si>
    <t>K2 - Pokladna micovníku</t>
  </si>
  <si>
    <t>K7 - Havarijní výjezd, asistence při opravě</t>
  </si>
  <si>
    <t>01 - Spotřební materiál - turnikety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</si>
  <si>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</si>
  <si>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</si>
  <si>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</si>
  <si>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</si>
  <si>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</si>
  <si>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</si>
  <si>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</si>
  <si>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</si>
  <si>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</si>
  <si>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</si>
  <si>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</si>
  <si>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</si>
  <si>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K1</t>
  </si>
  <si>
    <t>Pokladna turniketu včetně doplnění spotřebního materiálu</t>
  </si>
  <si>
    <t>ROZPOCET</t>
  </si>
  <si>
    <t>K</t>
  </si>
  <si>
    <t>K1.1</t>
  </si>
  <si>
    <t>Výběr a zpracování tržby pokladny turniketu včetně doplnění spotřebního materiálu a běžné údržby v obvodu OŘ Praha</t>
  </si>
  <si>
    <t>kus</t>
  </si>
  <si>
    <t>4</t>
  </si>
  <si>
    <t>-2001681450</t>
  </si>
  <si>
    <t>P</t>
  </si>
  <si>
    <t>Poznámka k položce:_x000D_
Jedná se zejména o výběr finanční hotovosti z pokladny turniketu (CZK a EUR), naložení do přepravního vozidla, zabezpečený převoz na určené místo pro přepočet, rozdělení dle hodnoty mincí a bankovek, odeslání přepočtených částek na CZK a EUR účty objednatele, dopravu na místo, zajištění odstranění běžných závad v rámci výběru (např. ucpání mincemi či jiným předmětem, tiskárny, restart aj.), otírání čidel a zásobníků mincí, doplnění spotřebního materiálu (termopapír do tiskáren).</t>
  </si>
  <si>
    <t>VV</t>
  </si>
  <si>
    <t>2*3*52"Kolín - 2xpokladna, 3x týdně 1rok"</t>
  </si>
  <si>
    <t>2*3*52"Beroun - 2xpokladna, 3x týdně 1rok"</t>
  </si>
  <si>
    <t>2*3*52"Praha Vysočany - 2xpokladna, 3x týdně 1rok"</t>
  </si>
  <si>
    <t>6*5*52"Praha hl.n. - 6xpokladna, 5x týdně 1rok"</t>
  </si>
  <si>
    <t>2*3*52"Praha Holešovice - 2xpokladna, 3x týdně 1rok"</t>
  </si>
  <si>
    <t>2*2*52"Kralupy nad Vltavou - 2xpokladna, 2x týdně 1rok"</t>
  </si>
  <si>
    <t>2*2*52" Praha Libeň - 2xpokladna, 2x týdně 1rok"</t>
  </si>
  <si>
    <t>2*3*52"Praha Smíchov - 2xpokladna, 3x týdně 1rok"</t>
  </si>
  <si>
    <t>600"rezerva pro nové případy, mimořádné výběry"</t>
  </si>
  <si>
    <t>Součet</t>
  </si>
  <si>
    <t>K2</t>
  </si>
  <si>
    <t>Pokladna micovníku</t>
  </si>
  <si>
    <t>K2.1</t>
  </si>
  <si>
    <t>Výběr a zpracování tržby pokladny mincovníku včetně běžné údržby v obvodu OŘ Praha</t>
  </si>
  <si>
    <t>-390087268</t>
  </si>
  <si>
    <t>Poznámka k položce:_x000D_
Jedná se zejména o výběr finanční hotovosti z pokladny mincovníku (CZK a EUR), naložení do přepravního vozidla, zabezpečený převoz na určené místo pro přepočet, rozdělení dle hodnoty mincí, odeslání přepočtených částek na CZK a EUR účty objednatele, dopravu na místo, zajištění odstranění běžných závad v rámci výběru (např. ucpání mincemi či jiným předmětem, restart aj.), otírání čidel a zásobníků mincí</t>
  </si>
  <si>
    <t>3*3*12"Sázava 3xmincovník, 3x měsíčně, 1rok"</t>
  </si>
  <si>
    <t>1*2*12"Mnichovo Hradiště 1xmincovník, 2x měsíčně, 1rok"</t>
  </si>
  <si>
    <t>2*2*12"Milovice 2xmincovník, 2x měsíčně, 1rok"</t>
  </si>
  <si>
    <t>2*2*12"Čelákovice 2xmincovník, 2x měsíčně, 1rok"</t>
  </si>
  <si>
    <t>2*2*12"Úvaly 2xmincovník, 2x měsíčně, 1rok"</t>
  </si>
  <si>
    <t>2*2*12"Velim 2xmincovník, 2x měsíčně, 1rok"</t>
  </si>
  <si>
    <t>2*2*12"Kutná Hora 2xmincovník, 2x měsíčně, 1rok"</t>
  </si>
  <si>
    <t>2*2*12"Roztoky u Prahy 2xmincovník, 2x měsíčně, 1rok"</t>
  </si>
  <si>
    <t>2*2*12"Sedlčany 2xmincovník, 2x měsíčně, 1rok"</t>
  </si>
  <si>
    <t>1*2*12"Křivoklát 1xmincovník, 2x měsíčně, 1rok"</t>
  </si>
  <si>
    <t>150"rezerva nové případy, mimořádný výběr"</t>
  </si>
  <si>
    <t>K7</t>
  </si>
  <si>
    <t>Havarijní výjezd, asistence při opravě</t>
  </si>
  <si>
    <t>3</t>
  </si>
  <si>
    <t>K7.2</t>
  </si>
  <si>
    <t>Havarijní výjezd a odstranění běžné závady turniketů či mincovníků, asistence při opravě do 2h od nahlášení v obvodu OŘ Praha</t>
  </si>
  <si>
    <t>případ</t>
  </si>
  <si>
    <t>-1602346420</t>
  </si>
  <si>
    <t>Poznámka k položce:_x000D_
Jedná se o havarijní výjezd a odstranění náhlé závady turniketů či mincovníků v žst. (např. ucpání mincemi či jiným předmětem, restartování, zaseknutí papíru tiskárny aj.), případně asistence při opravě.</t>
  </si>
  <si>
    <t>01</t>
  </si>
  <si>
    <t>Spotřební materiál - turnikety</t>
  </si>
  <si>
    <t>M</t>
  </si>
  <si>
    <t>22090050R11</t>
  </si>
  <si>
    <t>Kotouč termopapíru pro použití v GPE4M, TCE 60/P80/17, 74 g/m2, průměr 80mm</t>
  </si>
  <si>
    <t>8</t>
  </si>
  <si>
    <t>603888183</t>
  </si>
  <si>
    <t>Poznámka k položce:_x000D_
žst. Kolín</t>
  </si>
  <si>
    <t>5</t>
  </si>
  <si>
    <t>22090050R12</t>
  </si>
  <si>
    <t>Kotouč termopapíru pro použití v GPE4M, TCE 60/P120/17, 74 g/m2, průměr 120mm</t>
  </si>
  <si>
    <t>687954929</t>
  </si>
  <si>
    <t>Poznámka k položce:_x000D_
žst. Praha Holešovice, žst. Praha Smíchov, žst. Praha Libeň, žst. Kralupy nad Vltavou, Praha Vysočany, Beroun</t>
  </si>
  <si>
    <t>6</t>
  </si>
  <si>
    <t>22090050R13</t>
  </si>
  <si>
    <t>Kotouč termopapíru typ 80/150/25, 75 g/m2, průměr 150mm</t>
  </si>
  <si>
    <t>1154931580</t>
  </si>
  <si>
    <t>Poznámka k položce:_x000D_
žst. Praha hlavní nádraží</t>
  </si>
  <si>
    <t>KRYCÍ LIST ORIENTAČNÍHO SOUPISU</t>
  </si>
  <si>
    <t>REKAPITULACE ČLENĚNÍ ORIENTAČNÍHO SOUPISU</t>
  </si>
  <si>
    <t>ORIENTAČNÍ 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</si>
</sst>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104</xdr:row>
      <xdr:rowOff>0</xdr:rowOff>
    </xdr:from>
    <xdr:to>
      <xdr:col>9</xdr:col>
      <xdr:colOff>1216025</xdr:colOff>
      <xdr:row>108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48"/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34" t="s">
        <v>14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0"/>
      <c r="AL5" s="20"/>
      <c r="AM5" s="20"/>
      <c r="AN5" s="20"/>
      <c r="AO5" s="20"/>
      <c r="AP5" s="20"/>
      <c r="AQ5" s="20"/>
      <c r="AR5" s="18"/>
      <c r="BE5" s="231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36" t="s">
        <v>17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0"/>
      <c r="AL6" s="20"/>
      <c r="AM6" s="20"/>
      <c r="AN6" s="20"/>
      <c r="AO6" s="20"/>
      <c r="AP6" s="20"/>
      <c r="AQ6" s="20"/>
      <c r="AR6" s="18"/>
      <c r="BE6" s="232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32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32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32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32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32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32"/>
      <c r="BS12" s="15" t="s">
        <v>6</v>
      </c>
    </row>
    <row r="13" spans="1:74" s="1" customFormat="1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31</v>
      </c>
      <c r="AO13" s="20"/>
      <c r="AP13" s="20"/>
      <c r="AQ13" s="20"/>
      <c r="AR13" s="18"/>
      <c r="BE13" s="232"/>
      <c r="BS13" s="15" t="s">
        <v>6</v>
      </c>
    </row>
    <row r="14" spans="1:74" ht="12.75">
      <c r="B14" s="19"/>
      <c r="C14" s="20"/>
      <c r="D14" s="20"/>
      <c r="E14" s="237" t="s">
        <v>31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7" t="s">
        <v>28</v>
      </c>
      <c r="AL14" s="20"/>
      <c r="AM14" s="20"/>
      <c r="AN14" s="29" t="s">
        <v>31</v>
      </c>
      <c r="AO14" s="20"/>
      <c r="AP14" s="20"/>
      <c r="AQ14" s="20"/>
      <c r="AR14" s="18"/>
      <c r="BE14" s="232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32"/>
      <c r="BS15" s="15" t="s">
        <v>4</v>
      </c>
    </row>
    <row r="16" spans="1:74" s="1" customFormat="1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32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32"/>
      <c r="BS17" s="15" t="s">
        <v>34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32"/>
      <c r="BS18" s="15" t="s">
        <v>6</v>
      </c>
    </row>
    <row r="19" spans="1:71" s="1" customFormat="1" ht="12" customHeight="1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32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32"/>
      <c r="BS20" s="15" t="s">
        <v>34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32"/>
    </row>
    <row r="22" spans="1:71" s="1" customFormat="1" ht="12" customHeight="1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32"/>
    </row>
    <row r="23" spans="1:71" s="1" customFormat="1" ht="16.5" customHeight="1">
      <c r="B23" s="19"/>
      <c r="C23" s="20"/>
      <c r="D23" s="20"/>
      <c r="E23" s="239" t="s">
        <v>1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O23" s="20"/>
      <c r="AP23" s="20"/>
      <c r="AQ23" s="20"/>
      <c r="AR23" s="18"/>
      <c r="BE23" s="232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32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32"/>
    </row>
    <row r="26" spans="1:71" s="2" customFormat="1" ht="25.9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0">
        <f>ROUND(AG94,2)</f>
        <v>0</v>
      </c>
      <c r="AL26" s="241"/>
      <c r="AM26" s="241"/>
      <c r="AN26" s="241"/>
      <c r="AO26" s="241"/>
      <c r="AP26" s="34"/>
      <c r="AQ26" s="34"/>
      <c r="AR26" s="37"/>
      <c r="BE26" s="232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32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42" t="s">
        <v>39</v>
      </c>
      <c r="M28" s="242"/>
      <c r="N28" s="242"/>
      <c r="O28" s="242"/>
      <c r="P28" s="242"/>
      <c r="Q28" s="34"/>
      <c r="R28" s="34"/>
      <c r="S28" s="34"/>
      <c r="T28" s="34"/>
      <c r="U28" s="34"/>
      <c r="V28" s="34"/>
      <c r="W28" s="242" t="s">
        <v>40</v>
      </c>
      <c r="X28" s="242"/>
      <c r="Y28" s="242"/>
      <c r="Z28" s="242"/>
      <c r="AA28" s="242"/>
      <c r="AB28" s="242"/>
      <c r="AC28" s="242"/>
      <c r="AD28" s="242"/>
      <c r="AE28" s="242"/>
      <c r="AF28" s="34"/>
      <c r="AG28" s="34"/>
      <c r="AH28" s="34"/>
      <c r="AI28" s="34"/>
      <c r="AJ28" s="34"/>
      <c r="AK28" s="242" t="s">
        <v>41</v>
      </c>
      <c r="AL28" s="242"/>
      <c r="AM28" s="242"/>
      <c r="AN28" s="242"/>
      <c r="AO28" s="242"/>
      <c r="AP28" s="34"/>
      <c r="AQ28" s="34"/>
      <c r="AR28" s="37"/>
      <c r="BE28" s="232"/>
    </row>
    <row r="29" spans="1:71" s="3" customFormat="1" ht="14.45" customHeight="1">
      <c r="B29" s="38"/>
      <c r="C29" s="39"/>
      <c r="D29" s="27" t="s">
        <v>42</v>
      </c>
      <c r="E29" s="39"/>
      <c r="F29" s="27" t="s">
        <v>43</v>
      </c>
      <c r="G29" s="39"/>
      <c r="H29" s="39"/>
      <c r="I29" s="39"/>
      <c r="J29" s="39"/>
      <c r="K29" s="39"/>
      <c r="L29" s="230">
        <v>0.21</v>
      </c>
      <c r="M29" s="229"/>
      <c r="N29" s="229"/>
      <c r="O29" s="229"/>
      <c r="P29" s="229"/>
      <c r="Q29" s="39"/>
      <c r="R29" s="39"/>
      <c r="S29" s="39"/>
      <c r="T29" s="39"/>
      <c r="U29" s="39"/>
      <c r="V29" s="39"/>
      <c r="W29" s="228">
        <f>ROUND(AZ94, 2)</f>
        <v>0</v>
      </c>
      <c r="X29" s="229"/>
      <c r="Y29" s="229"/>
      <c r="Z29" s="229"/>
      <c r="AA29" s="229"/>
      <c r="AB29" s="229"/>
      <c r="AC29" s="229"/>
      <c r="AD29" s="229"/>
      <c r="AE29" s="229"/>
      <c r="AF29" s="39"/>
      <c r="AG29" s="39"/>
      <c r="AH29" s="39"/>
      <c r="AI29" s="39"/>
      <c r="AJ29" s="39"/>
      <c r="AK29" s="228">
        <f>ROUND(AV94, 2)</f>
        <v>0</v>
      </c>
      <c r="AL29" s="229"/>
      <c r="AM29" s="229"/>
      <c r="AN29" s="229"/>
      <c r="AO29" s="229"/>
      <c r="AP29" s="39"/>
      <c r="AQ29" s="39"/>
      <c r="AR29" s="40"/>
      <c r="BE29" s="233"/>
    </row>
    <row r="30" spans="1:71" s="3" customFormat="1" ht="14.45" customHeight="1">
      <c r="B30" s="38"/>
      <c r="C30" s="39"/>
      <c r="D30" s="39"/>
      <c r="E30" s="39"/>
      <c r="F30" s="27" t="s">
        <v>44</v>
      </c>
      <c r="G30" s="39"/>
      <c r="H30" s="39"/>
      <c r="I30" s="39"/>
      <c r="J30" s="39"/>
      <c r="K30" s="39"/>
      <c r="L30" s="230">
        <v>0.15</v>
      </c>
      <c r="M30" s="229"/>
      <c r="N30" s="229"/>
      <c r="O30" s="229"/>
      <c r="P30" s="229"/>
      <c r="Q30" s="39"/>
      <c r="R30" s="39"/>
      <c r="S30" s="39"/>
      <c r="T30" s="39"/>
      <c r="U30" s="39"/>
      <c r="V30" s="39"/>
      <c r="W30" s="228">
        <f>ROUND(BA94, 2)</f>
        <v>0</v>
      </c>
      <c r="X30" s="229"/>
      <c r="Y30" s="229"/>
      <c r="Z30" s="229"/>
      <c r="AA30" s="229"/>
      <c r="AB30" s="229"/>
      <c r="AC30" s="229"/>
      <c r="AD30" s="229"/>
      <c r="AE30" s="229"/>
      <c r="AF30" s="39"/>
      <c r="AG30" s="39"/>
      <c r="AH30" s="39"/>
      <c r="AI30" s="39"/>
      <c r="AJ30" s="39"/>
      <c r="AK30" s="228">
        <f>ROUND(AW94, 2)</f>
        <v>0</v>
      </c>
      <c r="AL30" s="229"/>
      <c r="AM30" s="229"/>
      <c r="AN30" s="229"/>
      <c r="AO30" s="229"/>
      <c r="AP30" s="39"/>
      <c r="AQ30" s="39"/>
      <c r="AR30" s="40"/>
      <c r="BE30" s="233"/>
    </row>
    <row r="31" spans="1:71" s="3" customFormat="1" ht="14.45" hidden="1" customHeight="1">
      <c r="B31" s="38"/>
      <c r="C31" s="39"/>
      <c r="D31" s="39"/>
      <c r="E31" s="39"/>
      <c r="F31" s="27" t="s">
        <v>45</v>
      </c>
      <c r="G31" s="39"/>
      <c r="H31" s="39"/>
      <c r="I31" s="39"/>
      <c r="J31" s="39"/>
      <c r="K31" s="39"/>
      <c r="L31" s="230">
        <v>0.21</v>
      </c>
      <c r="M31" s="229"/>
      <c r="N31" s="229"/>
      <c r="O31" s="229"/>
      <c r="P31" s="229"/>
      <c r="Q31" s="39"/>
      <c r="R31" s="39"/>
      <c r="S31" s="39"/>
      <c r="T31" s="39"/>
      <c r="U31" s="39"/>
      <c r="V31" s="39"/>
      <c r="W31" s="228">
        <f>ROUND(BB94, 2)</f>
        <v>0</v>
      </c>
      <c r="X31" s="229"/>
      <c r="Y31" s="229"/>
      <c r="Z31" s="229"/>
      <c r="AA31" s="229"/>
      <c r="AB31" s="229"/>
      <c r="AC31" s="229"/>
      <c r="AD31" s="229"/>
      <c r="AE31" s="229"/>
      <c r="AF31" s="39"/>
      <c r="AG31" s="39"/>
      <c r="AH31" s="39"/>
      <c r="AI31" s="39"/>
      <c r="AJ31" s="39"/>
      <c r="AK31" s="228">
        <v>0</v>
      </c>
      <c r="AL31" s="229"/>
      <c r="AM31" s="229"/>
      <c r="AN31" s="229"/>
      <c r="AO31" s="229"/>
      <c r="AP31" s="39"/>
      <c r="AQ31" s="39"/>
      <c r="AR31" s="40"/>
      <c r="BE31" s="233"/>
    </row>
    <row r="32" spans="1:71" s="3" customFormat="1" ht="14.45" hidden="1" customHeight="1">
      <c r="B32" s="38"/>
      <c r="C32" s="39"/>
      <c r="D32" s="39"/>
      <c r="E32" s="39"/>
      <c r="F32" s="27" t="s">
        <v>46</v>
      </c>
      <c r="G32" s="39"/>
      <c r="H32" s="39"/>
      <c r="I32" s="39"/>
      <c r="J32" s="39"/>
      <c r="K32" s="39"/>
      <c r="L32" s="230">
        <v>0.15</v>
      </c>
      <c r="M32" s="229"/>
      <c r="N32" s="229"/>
      <c r="O32" s="229"/>
      <c r="P32" s="229"/>
      <c r="Q32" s="39"/>
      <c r="R32" s="39"/>
      <c r="S32" s="39"/>
      <c r="T32" s="39"/>
      <c r="U32" s="39"/>
      <c r="V32" s="39"/>
      <c r="W32" s="228">
        <f>ROUND(BC94, 2)</f>
        <v>0</v>
      </c>
      <c r="X32" s="229"/>
      <c r="Y32" s="229"/>
      <c r="Z32" s="229"/>
      <c r="AA32" s="229"/>
      <c r="AB32" s="229"/>
      <c r="AC32" s="229"/>
      <c r="AD32" s="229"/>
      <c r="AE32" s="229"/>
      <c r="AF32" s="39"/>
      <c r="AG32" s="39"/>
      <c r="AH32" s="39"/>
      <c r="AI32" s="39"/>
      <c r="AJ32" s="39"/>
      <c r="AK32" s="228">
        <v>0</v>
      </c>
      <c r="AL32" s="229"/>
      <c r="AM32" s="229"/>
      <c r="AN32" s="229"/>
      <c r="AO32" s="229"/>
      <c r="AP32" s="39"/>
      <c r="AQ32" s="39"/>
      <c r="AR32" s="40"/>
      <c r="BE32" s="233"/>
    </row>
    <row r="33" spans="1:57" s="3" customFormat="1" ht="14.45" hidden="1" customHeight="1">
      <c r="B33" s="38"/>
      <c r="C33" s="39"/>
      <c r="D33" s="39"/>
      <c r="E33" s="39"/>
      <c r="F33" s="27" t="s">
        <v>47</v>
      </c>
      <c r="G33" s="39"/>
      <c r="H33" s="39"/>
      <c r="I33" s="39"/>
      <c r="J33" s="39"/>
      <c r="K33" s="39"/>
      <c r="L33" s="230">
        <v>0</v>
      </c>
      <c r="M33" s="229"/>
      <c r="N33" s="229"/>
      <c r="O33" s="229"/>
      <c r="P33" s="229"/>
      <c r="Q33" s="39"/>
      <c r="R33" s="39"/>
      <c r="S33" s="39"/>
      <c r="T33" s="39"/>
      <c r="U33" s="39"/>
      <c r="V33" s="39"/>
      <c r="W33" s="228">
        <f>ROUND(BD94, 2)</f>
        <v>0</v>
      </c>
      <c r="X33" s="229"/>
      <c r="Y33" s="229"/>
      <c r="Z33" s="229"/>
      <c r="AA33" s="229"/>
      <c r="AB33" s="229"/>
      <c r="AC33" s="229"/>
      <c r="AD33" s="229"/>
      <c r="AE33" s="229"/>
      <c r="AF33" s="39"/>
      <c r="AG33" s="39"/>
      <c r="AH33" s="39"/>
      <c r="AI33" s="39"/>
      <c r="AJ33" s="39"/>
      <c r="AK33" s="228">
        <v>0</v>
      </c>
      <c r="AL33" s="229"/>
      <c r="AM33" s="229"/>
      <c r="AN33" s="229"/>
      <c r="AO33" s="229"/>
      <c r="AP33" s="39"/>
      <c r="AQ33" s="39"/>
      <c r="AR33" s="40"/>
      <c r="BE33" s="233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32"/>
    </row>
    <row r="35" spans="1:57" s="2" customFormat="1" ht="25.9" customHeight="1">
      <c r="A35" s="32"/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265" t="s">
        <v>50</v>
      </c>
      <c r="Y35" s="266"/>
      <c r="Z35" s="266"/>
      <c r="AA35" s="266"/>
      <c r="AB35" s="266"/>
      <c r="AC35" s="43"/>
      <c r="AD35" s="43"/>
      <c r="AE35" s="43"/>
      <c r="AF35" s="43"/>
      <c r="AG35" s="43"/>
      <c r="AH35" s="43"/>
      <c r="AI35" s="43"/>
      <c r="AJ35" s="43"/>
      <c r="AK35" s="267">
        <f>SUM(AK26:AK33)</f>
        <v>0</v>
      </c>
      <c r="AL35" s="266"/>
      <c r="AM35" s="266"/>
      <c r="AN35" s="266"/>
      <c r="AO35" s="268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51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52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53</v>
      </c>
      <c r="AI60" s="36"/>
      <c r="AJ60" s="36"/>
      <c r="AK60" s="36"/>
      <c r="AL60" s="36"/>
      <c r="AM60" s="50" t="s">
        <v>54</v>
      </c>
      <c r="AN60" s="36"/>
      <c r="AO60" s="36"/>
      <c r="AP60" s="34"/>
      <c r="AQ60" s="34"/>
      <c r="AR60" s="37"/>
      <c r="BE60" s="32"/>
    </row>
    <row r="61" spans="1:57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55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56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53</v>
      </c>
      <c r="AI75" s="36"/>
      <c r="AJ75" s="36"/>
      <c r="AK75" s="36"/>
      <c r="AL75" s="36"/>
      <c r="AM75" s="50" t="s">
        <v>54</v>
      </c>
      <c r="AN75" s="36"/>
      <c r="AO75" s="36"/>
      <c r="AP75" s="34"/>
      <c r="AQ75" s="34"/>
      <c r="AR75" s="37"/>
      <c r="BE75" s="32"/>
    </row>
    <row r="76" spans="1:57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0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0" s="2" customFormat="1" ht="24.95" customHeight="1">
      <c r="A82" s="32"/>
      <c r="B82" s="33"/>
      <c r="C82" s="21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0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0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OR_PHA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0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54" t="str">
        <f>K6</f>
        <v>Výběr a zpracování tržeb z pokladen turniketů a mincovníků veřejných WC v obvodu OŘ Praha 2022 - 2023</v>
      </c>
      <c r="M85" s="255"/>
      <c r="N85" s="255"/>
      <c r="O85" s="255"/>
      <c r="P85" s="255"/>
      <c r="Q85" s="255"/>
      <c r="R85" s="255"/>
      <c r="S85" s="255"/>
      <c r="T85" s="255"/>
      <c r="U85" s="255"/>
      <c r="V85" s="255"/>
      <c r="W85" s="255"/>
      <c r="X85" s="255"/>
      <c r="Y85" s="255"/>
      <c r="Z85" s="255"/>
      <c r="AA85" s="255"/>
      <c r="AB85" s="255"/>
      <c r="AC85" s="255"/>
      <c r="AD85" s="255"/>
      <c r="AE85" s="255"/>
      <c r="AF85" s="255"/>
      <c r="AG85" s="255"/>
      <c r="AH85" s="255"/>
      <c r="AI85" s="255"/>
      <c r="AJ85" s="255"/>
      <c r="AK85" s="61"/>
      <c r="AL85" s="61"/>
      <c r="AM85" s="61"/>
      <c r="AN85" s="61"/>
      <c r="AO85" s="61"/>
      <c r="AP85" s="61"/>
      <c r="AQ85" s="61"/>
      <c r="AR85" s="62"/>
    </row>
    <row r="86" spans="1:90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0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obvod OŘ Praha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56" t="str">
        <f>IF(AN8= "","",AN8)</f>
        <v>7. 9. 2022</v>
      </c>
      <c r="AN87" s="256"/>
      <c r="AO87" s="34"/>
      <c r="AP87" s="34"/>
      <c r="AQ87" s="34"/>
      <c r="AR87" s="37"/>
      <c r="BE87" s="32"/>
    </row>
    <row r="88" spans="1:90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0" s="2" customFormat="1" ht="15.2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32</v>
      </c>
      <c r="AJ89" s="34"/>
      <c r="AK89" s="34"/>
      <c r="AL89" s="34"/>
      <c r="AM89" s="257" t="str">
        <f>IF(E17="","",E17)</f>
        <v xml:space="preserve"> </v>
      </c>
      <c r="AN89" s="258"/>
      <c r="AO89" s="258"/>
      <c r="AP89" s="258"/>
      <c r="AQ89" s="34"/>
      <c r="AR89" s="37"/>
      <c r="AS89" s="259" t="s">
        <v>58</v>
      </c>
      <c r="AT89" s="260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0" s="2" customFormat="1" ht="15.2" customHeight="1">
      <c r="A90" s="32"/>
      <c r="B90" s="33"/>
      <c r="C90" s="27" t="s">
        <v>30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35</v>
      </c>
      <c r="AJ90" s="34"/>
      <c r="AK90" s="34"/>
      <c r="AL90" s="34"/>
      <c r="AM90" s="257" t="str">
        <f>IF(E20="","",E20)</f>
        <v>L. Ulrich, DiS.</v>
      </c>
      <c r="AN90" s="258"/>
      <c r="AO90" s="258"/>
      <c r="AP90" s="258"/>
      <c r="AQ90" s="34"/>
      <c r="AR90" s="37"/>
      <c r="AS90" s="261"/>
      <c r="AT90" s="262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0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63"/>
      <c r="AT91" s="264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0" s="2" customFormat="1" ht="29.25" customHeight="1">
      <c r="A92" s="32"/>
      <c r="B92" s="33"/>
      <c r="C92" s="249" t="s">
        <v>59</v>
      </c>
      <c r="D92" s="250"/>
      <c r="E92" s="250"/>
      <c r="F92" s="250"/>
      <c r="G92" s="250"/>
      <c r="H92" s="71"/>
      <c r="I92" s="251" t="s">
        <v>60</v>
      </c>
      <c r="J92" s="250"/>
      <c r="K92" s="250"/>
      <c r="L92" s="250"/>
      <c r="M92" s="250"/>
      <c r="N92" s="250"/>
      <c r="O92" s="250"/>
      <c r="P92" s="250"/>
      <c r="Q92" s="250"/>
      <c r="R92" s="250"/>
      <c r="S92" s="250"/>
      <c r="T92" s="250"/>
      <c r="U92" s="250"/>
      <c r="V92" s="250"/>
      <c r="W92" s="250"/>
      <c r="X92" s="250"/>
      <c r="Y92" s="250"/>
      <c r="Z92" s="250"/>
      <c r="AA92" s="250"/>
      <c r="AB92" s="250"/>
      <c r="AC92" s="250"/>
      <c r="AD92" s="250"/>
      <c r="AE92" s="250"/>
      <c r="AF92" s="250"/>
      <c r="AG92" s="252" t="s">
        <v>61</v>
      </c>
      <c r="AH92" s="250"/>
      <c r="AI92" s="250"/>
      <c r="AJ92" s="250"/>
      <c r="AK92" s="250"/>
      <c r="AL92" s="250"/>
      <c r="AM92" s="250"/>
      <c r="AN92" s="251" t="s">
        <v>62</v>
      </c>
      <c r="AO92" s="250"/>
      <c r="AP92" s="253"/>
      <c r="AQ92" s="72" t="s">
        <v>63</v>
      </c>
      <c r="AR92" s="37"/>
      <c r="AS92" s="73" t="s">
        <v>64</v>
      </c>
      <c r="AT92" s="74" t="s">
        <v>65</v>
      </c>
      <c r="AU92" s="74" t="s">
        <v>66</v>
      </c>
      <c r="AV92" s="74" t="s">
        <v>67</v>
      </c>
      <c r="AW92" s="74" t="s">
        <v>68</v>
      </c>
      <c r="AX92" s="74" t="s">
        <v>69</v>
      </c>
      <c r="AY92" s="74" t="s">
        <v>70</v>
      </c>
      <c r="AZ92" s="74" t="s">
        <v>71</v>
      </c>
      <c r="BA92" s="74" t="s">
        <v>72</v>
      </c>
      <c r="BB92" s="74" t="s">
        <v>73</v>
      </c>
      <c r="BC92" s="74" t="s">
        <v>74</v>
      </c>
      <c r="BD92" s="75" t="s">
        <v>75</v>
      </c>
      <c r="BE92" s="32"/>
    </row>
    <row r="93" spans="1:90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0" s="6" customFormat="1" ht="32.450000000000003" customHeight="1">
      <c r="B94" s="79"/>
      <c r="C94" s="80" t="s">
        <v>76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46">
        <f>ROUND(AG95,2)</f>
        <v>0</v>
      </c>
      <c r="AH94" s="246"/>
      <c r="AI94" s="246"/>
      <c r="AJ94" s="246"/>
      <c r="AK94" s="246"/>
      <c r="AL94" s="246"/>
      <c r="AM94" s="246"/>
      <c r="AN94" s="247">
        <f>SUM(AG94,AT94)</f>
        <v>0</v>
      </c>
      <c r="AO94" s="247"/>
      <c r="AP94" s="247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ROUND(AZ95,2)</f>
        <v>0</v>
      </c>
      <c r="BA94" s="86">
        <f>ROUND(BA95,2)</f>
        <v>0</v>
      </c>
      <c r="BB94" s="86">
        <f>ROUND(BB95,2)</f>
        <v>0</v>
      </c>
      <c r="BC94" s="86">
        <f>ROUND(BC95,2)</f>
        <v>0</v>
      </c>
      <c r="BD94" s="88">
        <f>ROUND(BD95,2)</f>
        <v>0</v>
      </c>
      <c r="BS94" s="89" t="s">
        <v>77</v>
      </c>
      <c r="BT94" s="89" t="s">
        <v>78</v>
      </c>
      <c r="BV94" s="89" t="s">
        <v>79</v>
      </c>
      <c r="BW94" s="89" t="s">
        <v>5</v>
      </c>
      <c r="BX94" s="89" t="s">
        <v>80</v>
      </c>
      <c r="CL94" s="89" t="s">
        <v>1</v>
      </c>
    </row>
    <row r="95" spans="1:90" s="7" customFormat="1" ht="37.5" customHeight="1">
      <c r="A95" s="90" t="s">
        <v>81</v>
      </c>
      <c r="B95" s="91"/>
      <c r="C95" s="92"/>
      <c r="D95" s="245" t="s">
        <v>14</v>
      </c>
      <c r="E95" s="245"/>
      <c r="F95" s="245"/>
      <c r="G95" s="245"/>
      <c r="H95" s="245"/>
      <c r="I95" s="93"/>
      <c r="J95" s="245" t="s">
        <v>17</v>
      </c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  <c r="X95" s="245"/>
      <c r="Y95" s="245"/>
      <c r="Z95" s="245"/>
      <c r="AA95" s="245"/>
      <c r="AB95" s="245"/>
      <c r="AC95" s="245"/>
      <c r="AD95" s="245"/>
      <c r="AE95" s="245"/>
      <c r="AF95" s="245"/>
      <c r="AG95" s="243">
        <f>'OR_PHA - Výběr a zpracová...'!J28</f>
        <v>0</v>
      </c>
      <c r="AH95" s="244"/>
      <c r="AI95" s="244"/>
      <c r="AJ95" s="244"/>
      <c r="AK95" s="244"/>
      <c r="AL95" s="244"/>
      <c r="AM95" s="244"/>
      <c r="AN95" s="243">
        <f>SUM(AG95,AT95)</f>
        <v>0</v>
      </c>
      <c r="AO95" s="244"/>
      <c r="AP95" s="244"/>
      <c r="AQ95" s="94" t="s">
        <v>82</v>
      </c>
      <c r="AR95" s="95"/>
      <c r="AS95" s="96">
        <v>0</v>
      </c>
      <c r="AT95" s="97">
        <f>ROUND(SUM(AV95:AW95),2)</f>
        <v>0</v>
      </c>
      <c r="AU95" s="98">
        <f>'OR_PHA - Výběr a zpracová...'!P116</f>
        <v>0</v>
      </c>
      <c r="AV95" s="97">
        <f>'OR_PHA - Výběr a zpracová...'!J31</f>
        <v>0</v>
      </c>
      <c r="AW95" s="97">
        <f>'OR_PHA - Výběr a zpracová...'!J32</f>
        <v>0</v>
      </c>
      <c r="AX95" s="97">
        <f>'OR_PHA - Výběr a zpracová...'!J33</f>
        <v>0</v>
      </c>
      <c r="AY95" s="97">
        <f>'OR_PHA - Výběr a zpracová...'!J34</f>
        <v>0</v>
      </c>
      <c r="AZ95" s="97">
        <f>'OR_PHA - Výběr a zpracová...'!F31</f>
        <v>0</v>
      </c>
      <c r="BA95" s="97">
        <f>'OR_PHA - Výběr a zpracová...'!F32</f>
        <v>0</v>
      </c>
      <c r="BB95" s="97">
        <f>'OR_PHA - Výběr a zpracová...'!F33</f>
        <v>0</v>
      </c>
      <c r="BC95" s="97">
        <f>'OR_PHA - Výběr a zpracová...'!F34</f>
        <v>0</v>
      </c>
      <c r="BD95" s="99">
        <f>'OR_PHA - Výběr a zpracová...'!F35</f>
        <v>0</v>
      </c>
      <c r="BT95" s="100" t="s">
        <v>83</v>
      </c>
      <c r="BU95" s="100" t="s">
        <v>84</v>
      </c>
      <c r="BV95" s="100" t="s">
        <v>79</v>
      </c>
      <c r="BW95" s="100" t="s">
        <v>5</v>
      </c>
      <c r="BX95" s="100" t="s">
        <v>80</v>
      </c>
      <c r="CL95" s="100" t="s">
        <v>1</v>
      </c>
    </row>
    <row r="96" spans="1:90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7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algorithmName="SHA-512" hashValue="jtB6fImsdmreRHY1Z035Ss8qfqGXc5USoDRESphMwWEPSEl0n8X1ElZOrh90EGJ/htr59SY6HnU2ZLDKj/etNQ==" saltValue="QWPeLaRLSp6CUkvP29sdehDcIiWcDtARHccjVGNqSTfzWxuCIw3fKN04EMVrpibeKln8oIjd4XuamiCsWvwS6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Výběr a zpracov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tabSelected="1" workbookViewId="0">
      <selection activeCell="C4" sqref="C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5" t="s">
        <v>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8"/>
      <c r="AT3" s="15" t="s">
        <v>85</v>
      </c>
    </row>
    <row r="4" spans="1:46" s="1" customFormat="1" ht="24.95" customHeight="1">
      <c r="B4" s="18"/>
      <c r="D4" s="103" t="s">
        <v>171</v>
      </c>
      <c r="L4" s="18"/>
      <c r="M4" s="104" t="s">
        <v>10</v>
      </c>
      <c r="AT4" s="15" t="s">
        <v>4</v>
      </c>
    </row>
    <row r="5" spans="1:46" s="1" customFormat="1" ht="6.95" customHeight="1">
      <c r="B5" s="18"/>
      <c r="L5" s="18"/>
    </row>
    <row r="6" spans="1:46" s="2" customFormat="1" ht="12" customHeight="1">
      <c r="A6" s="32"/>
      <c r="B6" s="37"/>
      <c r="C6" s="32"/>
      <c r="D6" s="105" t="s">
        <v>16</v>
      </c>
      <c r="E6" s="32"/>
      <c r="F6" s="32"/>
      <c r="G6" s="32"/>
      <c r="H6" s="32"/>
      <c r="I6" s="32"/>
      <c r="J6" s="32"/>
      <c r="K6" s="32"/>
      <c r="L6" s="49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30" customHeight="1">
      <c r="A7" s="32"/>
      <c r="B7" s="37"/>
      <c r="C7" s="32"/>
      <c r="D7" s="32"/>
      <c r="E7" s="270" t="s">
        <v>17</v>
      </c>
      <c r="F7" s="271"/>
      <c r="G7" s="271"/>
      <c r="H7" s="271"/>
      <c r="I7" s="32"/>
      <c r="J7" s="32"/>
      <c r="K7" s="32"/>
      <c r="L7" s="49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>
      <c r="A8" s="32"/>
      <c r="B8" s="37"/>
      <c r="C8" s="32"/>
      <c r="D8" s="32"/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7"/>
      <c r="C9" s="32"/>
      <c r="D9" s="105" t="s">
        <v>18</v>
      </c>
      <c r="E9" s="32"/>
      <c r="F9" s="106" t="s">
        <v>1</v>
      </c>
      <c r="G9" s="32"/>
      <c r="H9" s="32"/>
      <c r="I9" s="105" t="s">
        <v>19</v>
      </c>
      <c r="J9" s="106" t="s">
        <v>1</v>
      </c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05" t="s">
        <v>20</v>
      </c>
      <c r="E10" s="32"/>
      <c r="F10" s="106" t="s">
        <v>21</v>
      </c>
      <c r="G10" s="32"/>
      <c r="H10" s="32"/>
      <c r="I10" s="105" t="s">
        <v>22</v>
      </c>
      <c r="J10" s="227">
        <v>44818</v>
      </c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7"/>
      <c r="C11" s="32"/>
      <c r="D11" s="32"/>
      <c r="E11" s="32"/>
      <c r="F11" s="32"/>
      <c r="G11" s="32"/>
      <c r="H11" s="32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24</v>
      </c>
      <c r="E12" s="32"/>
      <c r="F12" s="32"/>
      <c r="G12" s="32"/>
      <c r="H12" s="32"/>
      <c r="I12" s="105" t="s">
        <v>25</v>
      </c>
      <c r="J12" s="106" t="s">
        <v>26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7"/>
      <c r="C13" s="32"/>
      <c r="D13" s="32"/>
      <c r="E13" s="106" t="s">
        <v>27</v>
      </c>
      <c r="F13" s="32"/>
      <c r="G13" s="32"/>
      <c r="H13" s="32"/>
      <c r="I13" s="105" t="s">
        <v>28</v>
      </c>
      <c r="J13" s="106" t="s">
        <v>29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7"/>
      <c r="C14" s="32"/>
      <c r="D14" s="32"/>
      <c r="E14" s="32"/>
      <c r="F14" s="32"/>
      <c r="G14" s="32"/>
      <c r="H14" s="32"/>
      <c r="I14" s="32"/>
      <c r="J14" s="32"/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7"/>
      <c r="C15" s="32"/>
      <c r="D15" s="105" t="s">
        <v>30</v>
      </c>
      <c r="E15" s="32"/>
      <c r="F15" s="32"/>
      <c r="G15" s="32"/>
      <c r="H15" s="32"/>
      <c r="I15" s="105" t="s">
        <v>25</v>
      </c>
      <c r="J15" s="28" t="s">
        <v>31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7"/>
      <c r="C16" s="32"/>
      <c r="D16" s="32"/>
      <c r="E16" s="272" t="s">
        <v>31</v>
      </c>
      <c r="F16" s="273"/>
      <c r="G16" s="273"/>
      <c r="H16" s="273"/>
      <c r="I16" s="105" t="s">
        <v>28</v>
      </c>
      <c r="J16" s="28" t="s">
        <v>31</v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7"/>
      <c r="C17" s="32"/>
      <c r="D17" s="32"/>
      <c r="E17" s="32"/>
      <c r="F17" s="32"/>
      <c r="G17" s="32"/>
      <c r="H17" s="32"/>
      <c r="I17" s="32"/>
      <c r="J17" s="32"/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7"/>
      <c r="C18" s="32"/>
      <c r="D18" s="105" t="s">
        <v>32</v>
      </c>
      <c r="E18" s="32"/>
      <c r="F18" s="32"/>
      <c r="G18" s="32"/>
      <c r="H18" s="32"/>
      <c r="I18" s="105" t="s">
        <v>25</v>
      </c>
      <c r="J18" s="106" t="str">
        <f>IF('Rekapitulace zakázky'!AN16="","",'Rekapitulace zakázky'!AN16)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7"/>
      <c r="C19" s="32"/>
      <c r="D19" s="32"/>
      <c r="E19" s="106" t="str">
        <f>IF('Rekapitulace zakázky'!E17="","",'Rekapitulace zakázky'!E17)</f>
        <v xml:space="preserve"> </v>
      </c>
      <c r="F19" s="32"/>
      <c r="G19" s="32"/>
      <c r="H19" s="32"/>
      <c r="I19" s="105" t="s">
        <v>28</v>
      </c>
      <c r="J19" s="106" t="str">
        <f>IF('Rekapitulace zakázky'!AN17="","",'Rekapitulace zakázky'!AN17)</f>
        <v/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7"/>
      <c r="C20" s="32"/>
      <c r="D20" s="32"/>
      <c r="E20" s="32"/>
      <c r="F20" s="32"/>
      <c r="G20" s="32"/>
      <c r="H20" s="32"/>
      <c r="I20" s="32"/>
      <c r="J20" s="32"/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7"/>
      <c r="C21" s="32"/>
      <c r="D21" s="105" t="s">
        <v>35</v>
      </c>
      <c r="E21" s="32"/>
      <c r="F21" s="32"/>
      <c r="G21" s="32"/>
      <c r="H21" s="32"/>
      <c r="I21" s="105" t="s">
        <v>25</v>
      </c>
      <c r="J21" s="106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7"/>
      <c r="C22" s="32"/>
      <c r="D22" s="32"/>
      <c r="E22" s="106"/>
      <c r="F22" s="32"/>
      <c r="G22" s="32"/>
      <c r="H22" s="32"/>
      <c r="I22" s="105" t="s">
        <v>28</v>
      </c>
      <c r="J22" s="106" t="s">
        <v>1</v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7"/>
      <c r="C23" s="32"/>
      <c r="D23" s="32"/>
      <c r="E23" s="32"/>
      <c r="F23" s="32"/>
      <c r="G23" s="32"/>
      <c r="H23" s="32"/>
      <c r="I23" s="32"/>
      <c r="J23" s="32"/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7"/>
      <c r="C24" s="32"/>
      <c r="D24" s="105" t="s">
        <v>37</v>
      </c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>
      <c r="A25" s="107"/>
      <c r="B25" s="108"/>
      <c r="C25" s="107"/>
      <c r="D25" s="107"/>
      <c r="E25" s="274" t="s">
        <v>1</v>
      </c>
      <c r="F25" s="274"/>
      <c r="G25" s="274"/>
      <c r="H25" s="274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>
      <c r="A26" s="32"/>
      <c r="B26" s="37"/>
      <c r="C26" s="32"/>
      <c r="D26" s="32"/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110"/>
      <c r="E27" s="110"/>
      <c r="F27" s="110"/>
      <c r="G27" s="110"/>
      <c r="H27" s="110"/>
      <c r="I27" s="110"/>
      <c r="J27" s="110"/>
      <c r="K27" s="110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7"/>
      <c r="C28" s="32"/>
      <c r="D28" s="111" t="s">
        <v>38</v>
      </c>
      <c r="E28" s="32"/>
      <c r="F28" s="32"/>
      <c r="G28" s="32"/>
      <c r="H28" s="32"/>
      <c r="I28" s="32"/>
      <c r="J28" s="112">
        <f>ROUND(J116, 2)</f>
        <v>0</v>
      </c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7"/>
      <c r="C30" s="32"/>
      <c r="D30" s="32"/>
      <c r="E30" s="32"/>
      <c r="F30" s="113" t="s">
        <v>40</v>
      </c>
      <c r="G30" s="32"/>
      <c r="H30" s="32"/>
      <c r="I30" s="113" t="s">
        <v>39</v>
      </c>
      <c r="J30" s="113" t="s">
        <v>41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7"/>
      <c r="C31" s="32"/>
      <c r="D31" s="114" t="s">
        <v>42</v>
      </c>
      <c r="E31" s="105" t="s">
        <v>43</v>
      </c>
      <c r="F31" s="115">
        <f>ROUND((SUM(BE116:BE154)),  2)</f>
        <v>0</v>
      </c>
      <c r="G31" s="32"/>
      <c r="H31" s="32"/>
      <c r="I31" s="116">
        <v>0.21</v>
      </c>
      <c r="J31" s="115">
        <f>ROUND(((SUM(BE116:BE154))*I31),  2)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105" t="s">
        <v>44</v>
      </c>
      <c r="F32" s="115">
        <f>ROUND((SUM(BF116:BF154)),  2)</f>
        <v>0</v>
      </c>
      <c r="G32" s="32"/>
      <c r="H32" s="32"/>
      <c r="I32" s="116">
        <v>0.15</v>
      </c>
      <c r="J32" s="115">
        <f>ROUND(((SUM(BF116:BF154))*I32), 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32"/>
      <c r="E33" s="105" t="s">
        <v>45</v>
      </c>
      <c r="F33" s="115">
        <f>ROUND((SUM(BG116:BG154)),  2)</f>
        <v>0</v>
      </c>
      <c r="G33" s="32"/>
      <c r="H33" s="32"/>
      <c r="I33" s="116">
        <v>0.21</v>
      </c>
      <c r="J33" s="115">
        <f>0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105" t="s">
        <v>46</v>
      </c>
      <c r="F34" s="115">
        <f>ROUND((SUM(BH116:BH154)),  2)</f>
        <v>0</v>
      </c>
      <c r="G34" s="32"/>
      <c r="H34" s="32"/>
      <c r="I34" s="116">
        <v>0.15</v>
      </c>
      <c r="J34" s="115">
        <f>0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47</v>
      </c>
      <c r="F35" s="115">
        <f>ROUND((SUM(BI116:BI154)),  2)</f>
        <v>0</v>
      </c>
      <c r="G35" s="32"/>
      <c r="H35" s="32"/>
      <c r="I35" s="116">
        <v>0</v>
      </c>
      <c r="J35" s="115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7"/>
      <c r="C36" s="32"/>
      <c r="D36" s="32"/>
      <c r="E36" s="32"/>
      <c r="F36" s="32"/>
      <c r="G36" s="32"/>
      <c r="H36" s="32"/>
      <c r="I36" s="32"/>
      <c r="J36" s="32"/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7"/>
      <c r="C37" s="117"/>
      <c r="D37" s="118" t="s">
        <v>48</v>
      </c>
      <c r="E37" s="119"/>
      <c r="F37" s="119"/>
      <c r="G37" s="120" t="s">
        <v>49</v>
      </c>
      <c r="H37" s="121" t="s">
        <v>50</v>
      </c>
      <c r="I37" s="119"/>
      <c r="J37" s="122">
        <f>SUM(J28:J35)</f>
        <v>0</v>
      </c>
      <c r="K37" s="123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>
      <c r="B39" s="18"/>
      <c r="L39" s="18"/>
    </row>
    <row r="40" spans="1:31" s="1" customFormat="1" ht="14.45" customHeight="1">
      <c r="B40" s="18"/>
      <c r="L40" s="18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24" t="s">
        <v>51</v>
      </c>
      <c r="E50" s="125"/>
      <c r="F50" s="125"/>
      <c r="G50" s="124" t="s">
        <v>52</v>
      </c>
      <c r="H50" s="125"/>
      <c r="I50" s="125"/>
      <c r="J50" s="125"/>
      <c r="K50" s="125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26" t="s">
        <v>53</v>
      </c>
      <c r="E61" s="127"/>
      <c r="F61" s="128" t="s">
        <v>54</v>
      </c>
      <c r="G61" s="126" t="s">
        <v>53</v>
      </c>
      <c r="H61" s="127"/>
      <c r="I61" s="127"/>
      <c r="J61" s="129" t="s">
        <v>54</v>
      </c>
      <c r="K61" s="127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24" t="s">
        <v>55</v>
      </c>
      <c r="E65" s="130"/>
      <c r="F65" s="130"/>
      <c r="G65" s="124" t="s">
        <v>56</v>
      </c>
      <c r="H65" s="130"/>
      <c r="I65" s="130"/>
      <c r="J65" s="130"/>
      <c r="K65" s="130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26" t="s">
        <v>53</v>
      </c>
      <c r="E76" s="127"/>
      <c r="F76" s="128" t="s">
        <v>54</v>
      </c>
      <c r="G76" s="126" t="s">
        <v>53</v>
      </c>
      <c r="H76" s="127"/>
      <c r="I76" s="127"/>
      <c r="J76" s="129" t="s">
        <v>54</v>
      </c>
      <c r="K76" s="127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172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30" customHeight="1">
      <c r="A85" s="32"/>
      <c r="B85" s="33"/>
      <c r="C85" s="34"/>
      <c r="D85" s="34"/>
      <c r="E85" s="254" t="str">
        <f>E7</f>
        <v>Výběr a zpracování tržeb z pokladen turniketů a mincovníků veřejných WC v obvodu OŘ Praha 2022 - 2023</v>
      </c>
      <c r="F85" s="269"/>
      <c r="G85" s="269"/>
      <c r="H85" s="269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>
      <c r="A87" s="32"/>
      <c r="B87" s="33"/>
      <c r="C87" s="27" t="s">
        <v>20</v>
      </c>
      <c r="D87" s="34"/>
      <c r="E87" s="34"/>
      <c r="F87" s="25" t="str">
        <f>F10</f>
        <v>obvod OŘ Praha</v>
      </c>
      <c r="G87" s="34"/>
      <c r="H87" s="34"/>
      <c r="I87" s="27" t="s">
        <v>22</v>
      </c>
      <c r="J87" s="64">
        <f>IF(J10="","",J10)</f>
        <v>44818</v>
      </c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5.2" customHeight="1">
      <c r="A89" s="32"/>
      <c r="B89" s="33"/>
      <c r="C89" s="27" t="s">
        <v>24</v>
      </c>
      <c r="D89" s="34"/>
      <c r="E89" s="34"/>
      <c r="F89" s="25" t="str">
        <f>E13</f>
        <v>Správa železnic, státní organizace</v>
      </c>
      <c r="G89" s="34"/>
      <c r="H89" s="34"/>
      <c r="I89" s="27" t="s">
        <v>32</v>
      </c>
      <c r="J89" s="30" t="str">
        <f>E19</f>
        <v xml:space="preserve"> 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" customHeight="1">
      <c r="A90" s="32"/>
      <c r="B90" s="33"/>
      <c r="C90" s="27" t="s">
        <v>30</v>
      </c>
      <c r="D90" s="34"/>
      <c r="E90" s="34"/>
      <c r="F90" s="25" t="str">
        <f>IF(E16="","",E16)</f>
        <v>Vyplň údaj</v>
      </c>
      <c r="G90" s="34"/>
      <c r="H90" s="34"/>
      <c r="I90" s="27" t="s">
        <v>35</v>
      </c>
      <c r="J90" s="30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>
      <c r="A92" s="32"/>
      <c r="B92" s="33"/>
      <c r="C92" s="135" t="s">
        <v>86</v>
      </c>
      <c r="D92" s="136"/>
      <c r="E92" s="136"/>
      <c r="F92" s="136"/>
      <c r="G92" s="136"/>
      <c r="H92" s="136"/>
      <c r="I92" s="136"/>
      <c r="J92" s="137" t="s">
        <v>87</v>
      </c>
      <c r="K92" s="136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>
      <c r="A94" s="32"/>
      <c r="B94" s="33"/>
      <c r="C94" s="138" t="s">
        <v>88</v>
      </c>
      <c r="D94" s="34"/>
      <c r="E94" s="34"/>
      <c r="F94" s="34"/>
      <c r="G94" s="34"/>
      <c r="H94" s="34"/>
      <c r="I94" s="34"/>
      <c r="J94" s="82">
        <f>J116</f>
        <v>0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5" t="s">
        <v>89</v>
      </c>
    </row>
    <row r="95" spans="1:47" s="9" customFormat="1" ht="24.95" customHeight="1">
      <c r="B95" s="139"/>
      <c r="C95" s="140"/>
      <c r="D95" s="141" t="s">
        <v>90</v>
      </c>
      <c r="E95" s="142"/>
      <c r="F95" s="142"/>
      <c r="G95" s="142"/>
      <c r="H95" s="142"/>
      <c r="I95" s="142"/>
      <c r="J95" s="143">
        <f>J117</f>
        <v>0</v>
      </c>
      <c r="K95" s="140"/>
      <c r="L95" s="144"/>
    </row>
    <row r="96" spans="1:47" s="9" customFormat="1" ht="24.95" customHeight="1">
      <c r="B96" s="139"/>
      <c r="C96" s="140"/>
      <c r="D96" s="141" t="s">
        <v>91</v>
      </c>
      <c r="E96" s="142"/>
      <c r="F96" s="142"/>
      <c r="G96" s="142"/>
      <c r="H96" s="142"/>
      <c r="I96" s="142"/>
      <c r="J96" s="143">
        <f>J130</f>
        <v>0</v>
      </c>
      <c r="K96" s="140"/>
      <c r="L96" s="144"/>
    </row>
    <row r="97" spans="1:31" s="9" customFormat="1" ht="24.95" customHeight="1">
      <c r="B97" s="139"/>
      <c r="C97" s="140"/>
      <c r="D97" s="141" t="s">
        <v>92</v>
      </c>
      <c r="E97" s="142"/>
      <c r="F97" s="142"/>
      <c r="G97" s="142"/>
      <c r="H97" s="142"/>
      <c r="I97" s="142"/>
      <c r="J97" s="143">
        <f>J145</f>
        <v>0</v>
      </c>
      <c r="K97" s="140"/>
      <c r="L97" s="144"/>
    </row>
    <row r="98" spans="1:31" s="9" customFormat="1" ht="24.95" customHeight="1">
      <c r="B98" s="139"/>
      <c r="C98" s="140"/>
      <c r="D98" s="141" t="s">
        <v>93</v>
      </c>
      <c r="E98" s="142"/>
      <c r="F98" s="142"/>
      <c r="G98" s="142"/>
      <c r="H98" s="142"/>
      <c r="I98" s="142"/>
      <c r="J98" s="143">
        <f>J148</f>
        <v>0</v>
      </c>
      <c r="K98" s="140"/>
      <c r="L98" s="144"/>
    </row>
    <row r="99" spans="1:31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1" t="s">
        <v>173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16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30" customHeight="1">
      <c r="A108" s="32"/>
      <c r="B108" s="33"/>
      <c r="C108" s="34"/>
      <c r="D108" s="34"/>
      <c r="E108" s="254" t="str">
        <f>E7</f>
        <v>Výběr a zpracování tržeb z pokladen turniketů a mincovníků veřejných WC v obvodu OŘ Praha 2022 - 2023</v>
      </c>
      <c r="F108" s="269"/>
      <c r="G108" s="269"/>
      <c r="H108" s="269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20</v>
      </c>
      <c r="D110" s="34"/>
      <c r="E110" s="34"/>
      <c r="F110" s="25" t="str">
        <f>F10</f>
        <v>obvod OŘ Praha</v>
      </c>
      <c r="G110" s="34"/>
      <c r="H110" s="34"/>
      <c r="I110" s="27" t="s">
        <v>22</v>
      </c>
      <c r="J110" s="64">
        <f>IF(J10="","",J10)</f>
        <v>44818</v>
      </c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5.2" customHeight="1">
      <c r="A112" s="32"/>
      <c r="B112" s="33"/>
      <c r="C112" s="27" t="s">
        <v>24</v>
      </c>
      <c r="D112" s="34"/>
      <c r="E112" s="34"/>
      <c r="F112" s="25" t="str">
        <f>E13</f>
        <v>Správa železnic, státní organizace</v>
      </c>
      <c r="G112" s="34"/>
      <c r="H112" s="34"/>
      <c r="I112" s="27" t="s">
        <v>32</v>
      </c>
      <c r="J112" s="30" t="str">
        <f>E19</f>
        <v xml:space="preserve"> 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7" t="s">
        <v>30</v>
      </c>
      <c r="D113" s="34"/>
      <c r="E113" s="34"/>
      <c r="F113" s="25" t="str">
        <f>IF(E16="","",E16)</f>
        <v>Vyplň údaj</v>
      </c>
      <c r="G113" s="34"/>
      <c r="H113" s="34"/>
      <c r="I113" s="27" t="s">
        <v>35</v>
      </c>
      <c r="J113" s="30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0.3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10" customFormat="1" ht="29.25" customHeight="1">
      <c r="A115" s="145"/>
      <c r="B115" s="146"/>
      <c r="C115" s="147" t="s">
        <v>94</v>
      </c>
      <c r="D115" s="148" t="s">
        <v>63</v>
      </c>
      <c r="E115" s="148" t="s">
        <v>59</v>
      </c>
      <c r="F115" s="148" t="s">
        <v>60</v>
      </c>
      <c r="G115" s="148" t="s">
        <v>95</v>
      </c>
      <c r="H115" s="148" t="s">
        <v>96</v>
      </c>
      <c r="I115" s="148" t="s">
        <v>97</v>
      </c>
      <c r="J115" s="149" t="s">
        <v>87</v>
      </c>
      <c r="K115" s="150" t="s">
        <v>98</v>
      </c>
      <c r="L115" s="151"/>
      <c r="M115" s="73" t="s">
        <v>1</v>
      </c>
      <c r="N115" s="74" t="s">
        <v>42</v>
      </c>
      <c r="O115" s="74" t="s">
        <v>99</v>
      </c>
      <c r="P115" s="74" t="s">
        <v>100</v>
      </c>
      <c r="Q115" s="74" t="s">
        <v>101</v>
      </c>
      <c r="R115" s="74" t="s">
        <v>102</v>
      </c>
      <c r="S115" s="74" t="s">
        <v>103</v>
      </c>
      <c r="T115" s="75" t="s">
        <v>104</v>
      </c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</row>
    <row r="116" spans="1:65" s="2" customFormat="1" ht="22.9" customHeight="1">
      <c r="A116" s="32"/>
      <c r="B116" s="33"/>
      <c r="C116" s="80" t="s">
        <v>105</v>
      </c>
      <c r="D116" s="34"/>
      <c r="E116" s="34"/>
      <c r="F116" s="34"/>
      <c r="G116" s="34"/>
      <c r="H116" s="34"/>
      <c r="I116" s="34"/>
      <c r="J116" s="152">
        <f>BK116</f>
        <v>0</v>
      </c>
      <c r="K116" s="34"/>
      <c r="L116" s="37"/>
      <c r="M116" s="76"/>
      <c r="N116" s="153"/>
      <c r="O116" s="77"/>
      <c r="P116" s="154">
        <f>P117+P130+P145+P148</f>
        <v>0</v>
      </c>
      <c r="Q116" s="77"/>
      <c r="R116" s="154">
        <f>R117+R130+R145+R148</f>
        <v>0</v>
      </c>
      <c r="S116" s="77"/>
      <c r="T116" s="155">
        <f>T117+T130+T145+T148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77</v>
      </c>
      <c r="AU116" s="15" t="s">
        <v>89</v>
      </c>
      <c r="BK116" s="156">
        <f>BK117+BK130+BK145+BK148</f>
        <v>0</v>
      </c>
    </row>
    <row r="117" spans="1:65" s="11" customFormat="1" ht="25.9" customHeight="1">
      <c r="B117" s="157"/>
      <c r="C117" s="158"/>
      <c r="D117" s="159" t="s">
        <v>77</v>
      </c>
      <c r="E117" s="160" t="s">
        <v>106</v>
      </c>
      <c r="F117" s="160" t="s">
        <v>107</v>
      </c>
      <c r="G117" s="158"/>
      <c r="H117" s="158"/>
      <c r="I117" s="161"/>
      <c r="J117" s="162">
        <f>BK117</f>
        <v>0</v>
      </c>
      <c r="K117" s="158"/>
      <c r="L117" s="163"/>
      <c r="M117" s="164"/>
      <c r="N117" s="165"/>
      <c r="O117" s="165"/>
      <c r="P117" s="166">
        <f>SUM(P118:P129)</f>
        <v>0</v>
      </c>
      <c r="Q117" s="165"/>
      <c r="R117" s="166">
        <f>SUM(R118:R129)</f>
        <v>0</v>
      </c>
      <c r="S117" s="165"/>
      <c r="T117" s="167">
        <f>SUM(T118:T129)</f>
        <v>0</v>
      </c>
      <c r="AR117" s="168" t="s">
        <v>83</v>
      </c>
      <c r="AT117" s="169" t="s">
        <v>77</v>
      </c>
      <c r="AU117" s="169" t="s">
        <v>78</v>
      </c>
      <c r="AY117" s="168" t="s">
        <v>108</v>
      </c>
      <c r="BK117" s="170">
        <f>SUM(BK118:BK129)</f>
        <v>0</v>
      </c>
    </row>
    <row r="118" spans="1:65" s="2" customFormat="1" ht="37.9" customHeight="1">
      <c r="A118" s="32"/>
      <c r="B118" s="33"/>
      <c r="C118" s="171" t="s">
        <v>83</v>
      </c>
      <c r="D118" s="171" t="s">
        <v>109</v>
      </c>
      <c r="E118" s="172" t="s">
        <v>110</v>
      </c>
      <c r="F118" s="173" t="s">
        <v>111</v>
      </c>
      <c r="G118" s="174" t="s">
        <v>112</v>
      </c>
      <c r="H118" s="175">
        <v>4136</v>
      </c>
      <c r="I118" s="176"/>
      <c r="J118" s="177">
        <f>ROUND(I118*H118,2)</f>
        <v>0</v>
      </c>
      <c r="K118" s="178"/>
      <c r="L118" s="37"/>
      <c r="M118" s="179" t="s">
        <v>1</v>
      </c>
      <c r="N118" s="180" t="s">
        <v>43</v>
      </c>
      <c r="O118" s="69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3" t="s">
        <v>113</v>
      </c>
      <c r="AT118" s="183" t="s">
        <v>109</v>
      </c>
      <c r="AU118" s="183" t="s">
        <v>83</v>
      </c>
      <c r="AY118" s="15" t="s">
        <v>108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5" t="s">
        <v>83</v>
      </c>
      <c r="BK118" s="184">
        <f>ROUND(I118*H118,2)</f>
        <v>0</v>
      </c>
      <c r="BL118" s="15" t="s">
        <v>113</v>
      </c>
      <c r="BM118" s="183" t="s">
        <v>114</v>
      </c>
    </row>
    <row r="119" spans="1:65" s="2" customFormat="1" ht="87.75">
      <c r="A119" s="32"/>
      <c r="B119" s="33"/>
      <c r="C119" s="34"/>
      <c r="D119" s="185" t="s">
        <v>115</v>
      </c>
      <c r="E119" s="34"/>
      <c r="F119" s="186" t="s">
        <v>116</v>
      </c>
      <c r="G119" s="34"/>
      <c r="H119" s="34"/>
      <c r="I119" s="187"/>
      <c r="J119" s="34"/>
      <c r="K119" s="34"/>
      <c r="L119" s="37"/>
      <c r="M119" s="188"/>
      <c r="N119" s="189"/>
      <c r="O119" s="69"/>
      <c r="P119" s="69"/>
      <c r="Q119" s="69"/>
      <c r="R119" s="69"/>
      <c r="S119" s="69"/>
      <c r="T119" s="70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115</v>
      </c>
      <c r="AU119" s="15" t="s">
        <v>83</v>
      </c>
    </row>
    <row r="120" spans="1:65" s="12" customFormat="1">
      <c r="B120" s="190"/>
      <c r="C120" s="191"/>
      <c r="D120" s="185" t="s">
        <v>117</v>
      </c>
      <c r="E120" s="192" t="s">
        <v>1</v>
      </c>
      <c r="F120" s="193" t="s">
        <v>118</v>
      </c>
      <c r="G120" s="191"/>
      <c r="H120" s="194">
        <v>312</v>
      </c>
      <c r="I120" s="195"/>
      <c r="J120" s="191"/>
      <c r="K120" s="191"/>
      <c r="L120" s="196"/>
      <c r="M120" s="197"/>
      <c r="N120" s="198"/>
      <c r="O120" s="198"/>
      <c r="P120" s="198"/>
      <c r="Q120" s="198"/>
      <c r="R120" s="198"/>
      <c r="S120" s="198"/>
      <c r="T120" s="199"/>
      <c r="AT120" s="200" t="s">
        <v>117</v>
      </c>
      <c r="AU120" s="200" t="s">
        <v>83</v>
      </c>
      <c r="AV120" s="12" t="s">
        <v>85</v>
      </c>
      <c r="AW120" s="12" t="s">
        <v>34</v>
      </c>
      <c r="AX120" s="12" t="s">
        <v>78</v>
      </c>
      <c r="AY120" s="200" t="s">
        <v>108</v>
      </c>
    </row>
    <row r="121" spans="1:65" s="12" customFormat="1">
      <c r="B121" s="190"/>
      <c r="C121" s="191"/>
      <c r="D121" s="185" t="s">
        <v>117</v>
      </c>
      <c r="E121" s="192" t="s">
        <v>1</v>
      </c>
      <c r="F121" s="193" t="s">
        <v>119</v>
      </c>
      <c r="G121" s="191"/>
      <c r="H121" s="194">
        <v>312</v>
      </c>
      <c r="I121" s="195"/>
      <c r="J121" s="191"/>
      <c r="K121" s="191"/>
      <c r="L121" s="196"/>
      <c r="M121" s="197"/>
      <c r="N121" s="198"/>
      <c r="O121" s="198"/>
      <c r="P121" s="198"/>
      <c r="Q121" s="198"/>
      <c r="R121" s="198"/>
      <c r="S121" s="198"/>
      <c r="T121" s="199"/>
      <c r="AT121" s="200" t="s">
        <v>117</v>
      </c>
      <c r="AU121" s="200" t="s">
        <v>83</v>
      </c>
      <c r="AV121" s="12" t="s">
        <v>85</v>
      </c>
      <c r="AW121" s="12" t="s">
        <v>34</v>
      </c>
      <c r="AX121" s="12" t="s">
        <v>78</v>
      </c>
      <c r="AY121" s="200" t="s">
        <v>108</v>
      </c>
    </row>
    <row r="122" spans="1:65" s="12" customFormat="1">
      <c r="B122" s="190"/>
      <c r="C122" s="191"/>
      <c r="D122" s="185" t="s">
        <v>117</v>
      </c>
      <c r="E122" s="192" t="s">
        <v>1</v>
      </c>
      <c r="F122" s="193" t="s">
        <v>120</v>
      </c>
      <c r="G122" s="191"/>
      <c r="H122" s="194">
        <v>312</v>
      </c>
      <c r="I122" s="195"/>
      <c r="J122" s="191"/>
      <c r="K122" s="191"/>
      <c r="L122" s="196"/>
      <c r="M122" s="197"/>
      <c r="N122" s="198"/>
      <c r="O122" s="198"/>
      <c r="P122" s="198"/>
      <c r="Q122" s="198"/>
      <c r="R122" s="198"/>
      <c r="S122" s="198"/>
      <c r="T122" s="199"/>
      <c r="AT122" s="200" t="s">
        <v>117</v>
      </c>
      <c r="AU122" s="200" t="s">
        <v>83</v>
      </c>
      <c r="AV122" s="12" t="s">
        <v>85</v>
      </c>
      <c r="AW122" s="12" t="s">
        <v>34</v>
      </c>
      <c r="AX122" s="12" t="s">
        <v>78</v>
      </c>
      <c r="AY122" s="200" t="s">
        <v>108</v>
      </c>
    </row>
    <row r="123" spans="1:65" s="12" customFormat="1">
      <c r="B123" s="190"/>
      <c r="C123" s="191"/>
      <c r="D123" s="185" t="s">
        <v>117</v>
      </c>
      <c r="E123" s="192" t="s">
        <v>1</v>
      </c>
      <c r="F123" s="193" t="s">
        <v>121</v>
      </c>
      <c r="G123" s="191"/>
      <c r="H123" s="194">
        <v>1560</v>
      </c>
      <c r="I123" s="195"/>
      <c r="J123" s="191"/>
      <c r="K123" s="191"/>
      <c r="L123" s="196"/>
      <c r="M123" s="197"/>
      <c r="N123" s="198"/>
      <c r="O123" s="198"/>
      <c r="P123" s="198"/>
      <c r="Q123" s="198"/>
      <c r="R123" s="198"/>
      <c r="S123" s="198"/>
      <c r="T123" s="199"/>
      <c r="AT123" s="200" t="s">
        <v>117</v>
      </c>
      <c r="AU123" s="200" t="s">
        <v>83</v>
      </c>
      <c r="AV123" s="12" t="s">
        <v>85</v>
      </c>
      <c r="AW123" s="12" t="s">
        <v>34</v>
      </c>
      <c r="AX123" s="12" t="s">
        <v>78</v>
      </c>
      <c r="AY123" s="200" t="s">
        <v>108</v>
      </c>
    </row>
    <row r="124" spans="1:65" s="12" customFormat="1">
      <c r="B124" s="190"/>
      <c r="C124" s="191"/>
      <c r="D124" s="185" t="s">
        <v>117</v>
      </c>
      <c r="E124" s="192" t="s">
        <v>1</v>
      </c>
      <c r="F124" s="193" t="s">
        <v>122</v>
      </c>
      <c r="G124" s="191"/>
      <c r="H124" s="194">
        <v>312</v>
      </c>
      <c r="I124" s="195"/>
      <c r="J124" s="191"/>
      <c r="K124" s="191"/>
      <c r="L124" s="196"/>
      <c r="M124" s="197"/>
      <c r="N124" s="198"/>
      <c r="O124" s="198"/>
      <c r="P124" s="198"/>
      <c r="Q124" s="198"/>
      <c r="R124" s="198"/>
      <c r="S124" s="198"/>
      <c r="T124" s="199"/>
      <c r="AT124" s="200" t="s">
        <v>117</v>
      </c>
      <c r="AU124" s="200" t="s">
        <v>83</v>
      </c>
      <c r="AV124" s="12" t="s">
        <v>85</v>
      </c>
      <c r="AW124" s="12" t="s">
        <v>34</v>
      </c>
      <c r="AX124" s="12" t="s">
        <v>78</v>
      </c>
      <c r="AY124" s="200" t="s">
        <v>108</v>
      </c>
    </row>
    <row r="125" spans="1:65" s="12" customFormat="1">
      <c r="B125" s="190"/>
      <c r="C125" s="191"/>
      <c r="D125" s="185" t="s">
        <v>117</v>
      </c>
      <c r="E125" s="192" t="s">
        <v>1</v>
      </c>
      <c r="F125" s="193" t="s">
        <v>123</v>
      </c>
      <c r="G125" s="191"/>
      <c r="H125" s="194">
        <v>208</v>
      </c>
      <c r="I125" s="195"/>
      <c r="J125" s="191"/>
      <c r="K125" s="191"/>
      <c r="L125" s="196"/>
      <c r="M125" s="197"/>
      <c r="N125" s="198"/>
      <c r="O125" s="198"/>
      <c r="P125" s="198"/>
      <c r="Q125" s="198"/>
      <c r="R125" s="198"/>
      <c r="S125" s="198"/>
      <c r="T125" s="199"/>
      <c r="AT125" s="200" t="s">
        <v>117</v>
      </c>
      <c r="AU125" s="200" t="s">
        <v>83</v>
      </c>
      <c r="AV125" s="12" t="s">
        <v>85</v>
      </c>
      <c r="AW125" s="12" t="s">
        <v>34</v>
      </c>
      <c r="AX125" s="12" t="s">
        <v>78</v>
      </c>
      <c r="AY125" s="200" t="s">
        <v>108</v>
      </c>
    </row>
    <row r="126" spans="1:65" s="12" customFormat="1">
      <c r="B126" s="190"/>
      <c r="C126" s="191"/>
      <c r="D126" s="185" t="s">
        <v>117</v>
      </c>
      <c r="E126" s="192" t="s">
        <v>1</v>
      </c>
      <c r="F126" s="193" t="s">
        <v>124</v>
      </c>
      <c r="G126" s="191"/>
      <c r="H126" s="194">
        <v>208</v>
      </c>
      <c r="I126" s="195"/>
      <c r="J126" s="191"/>
      <c r="K126" s="191"/>
      <c r="L126" s="196"/>
      <c r="M126" s="197"/>
      <c r="N126" s="198"/>
      <c r="O126" s="198"/>
      <c r="P126" s="198"/>
      <c r="Q126" s="198"/>
      <c r="R126" s="198"/>
      <c r="S126" s="198"/>
      <c r="T126" s="199"/>
      <c r="AT126" s="200" t="s">
        <v>117</v>
      </c>
      <c r="AU126" s="200" t="s">
        <v>83</v>
      </c>
      <c r="AV126" s="12" t="s">
        <v>85</v>
      </c>
      <c r="AW126" s="12" t="s">
        <v>34</v>
      </c>
      <c r="AX126" s="12" t="s">
        <v>78</v>
      </c>
      <c r="AY126" s="200" t="s">
        <v>108</v>
      </c>
    </row>
    <row r="127" spans="1:65" s="12" customFormat="1">
      <c r="B127" s="190"/>
      <c r="C127" s="191"/>
      <c r="D127" s="185" t="s">
        <v>117</v>
      </c>
      <c r="E127" s="192" t="s">
        <v>1</v>
      </c>
      <c r="F127" s="193" t="s">
        <v>125</v>
      </c>
      <c r="G127" s="191"/>
      <c r="H127" s="194">
        <v>312</v>
      </c>
      <c r="I127" s="195"/>
      <c r="J127" s="191"/>
      <c r="K127" s="191"/>
      <c r="L127" s="196"/>
      <c r="M127" s="197"/>
      <c r="N127" s="198"/>
      <c r="O127" s="198"/>
      <c r="P127" s="198"/>
      <c r="Q127" s="198"/>
      <c r="R127" s="198"/>
      <c r="S127" s="198"/>
      <c r="T127" s="199"/>
      <c r="AT127" s="200" t="s">
        <v>117</v>
      </c>
      <c r="AU127" s="200" t="s">
        <v>83</v>
      </c>
      <c r="AV127" s="12" t="s">
        <v>85</v>
      </c>
      <c r="AW127" s="12" t="s">
        <v>34</v>
      </c>
      <c r="AX127" s="12" t="s">
        <v>78</v>
      </c>
      <c r="AY127" s="200" t="s">
        <v>108</v>
      </c>
    </row>
    <row r="128" spans="1:65" s="12" customFormat="1">
      <c r="B128" s="190"/>
      <c r="C128" s="191"/>
      <c r="D128" s="185" t="s">
        <v>117</v>
      </c>
      <c r="E128" s="192" t="s">
        <v>1</v>
      </c>
      <c r="F128" s="193" t="s">
        <v>126</v>
      </c>
      <c r="G128" s="191"/>
      <c r="H128" s="194">
        <v>600</v>
      </c>
      <c r="I128" s="195"/>
      <c r="J128" s="191"/>
      <c r="K128" s="191"/>
      <c r="L128" s="196"/>
      <c r="M128" s="197"/>
      <c r="N128" s="198"/>
      <c r="O128" s="198"/>
      <c r="P128" s="198"/>
      <c r="Q128" s="198"/>
      <c r="R128" s="198"/>
      <c r="S128" s="198"/>
      <c r="T128" s="199"/>
      <c r="AT128" s="200" t="s">
        <v>117</v>
      </c>
      <c r="AU128" s="200" t="s">
        <v>83</v>
      </c>
      <c r="AV128" s="12" t="s">
        <v>85</v>
      </c>
      <c r="AW128" s="12" t="s">
        <v>34</v>
      </c>
      <c r="AX128" s="12" t="s">
        <v>78</v>
      </c>
      <c r="AY128" s="200" t="s">
        <v>108</v>
      </c>
    </row>
    <row r="129" spans="1:65" s="13" customFormat="1">
      <c r="B129" s="201"/>
      <c r="C129" s="202"/>
      <c r="D129" s="185" t="s">
        <v>117</v>
      </c>
      <c r="E129" s="203" t="s">
        <v>1</v>
      </c>
      <c r="F129" s="204" t="s">
        <v>127</v>
      </c>
      <c r="G129" s="202"/>
      <c r="H129" s="205">
        <v>4136</v>
      </c>
      <c r="I129" s="206"/>
      <c r="J129" s="202"/>
      <c r="K129" s="202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117</v>
      </c>
      <c r="AU129" s="211" t="s">
        <v>83</v>
      </c>
      <c r="AV129" s="13" t="s">
        <v>113</v>
      </c>
      <c r="AW129" s="13" t="s">
        <v>34</v>
      </c>
      <c r="AX129" s="13" t="s">
        <v>83</v>
      </c>
      <c r="AY129" s="211" t="s">
        <v>108</v>
      </c>
    </row>
    <row r="130" spans="1:65" s="11" customFormat="1" ht="25.9" customHeight="1">
      <c r="B130" s="157"/>
      <c r="C130" s="158"/>
      <c r="D130" s="159" t="s">
        <v>77</v>
      </c>
      <c r="E130" s="160" t="s">
        <v>128</v>
      </c>
      <c r="F130" s="160" t="s">
        <v>129</v>
      </c>
      <c r="G130" s="158"/>
      <c r="H130" s="158"/>
      <c r="I130" s="161"/>
      <c r="J130" s="162">
        <f>BK130</f>
        <v>0</v>
      </c>
      <c r="K130" s="158"/>
      <c r="L130" s="163"/>
      <c r="M130" s="164"/>
      <c r="N130" s="165"/>
      <c r="O130" s="165"/>
      <c r="P130" s="166">
        <f>SUM(P131:P144)</f>
        <v>0</v>
      </c>
      <c r="Q130" s="165"/>
      <c r="R130" s="166">
        <f>SUM(R131:R144)</f>
        <v>0</v>
      </c>
      <c r="S130" s="165"/>
      <c r="T130" s="167">
        <f>SUM(T131:T144)</f>
        <v>0</v>
      </c>
      <c r="AR130" s="168" t="s">
        <v>83</v>
      </c>
      <c r="AT130" s="169" t="s">
        <v>77</v>
      </c>
      <c r="AU130" s="169" t="s">
        <v>78</v>
      </c>
      <c r="AY130" s="168" t="s">
        <v>108</v>
      </c>
      <c r="BK130" s="170">
        <f>SUM(BK131:BK144)</f>
        <v>0</v>
      </c>
    </row>
    <row r="131" spans="1:65" s="2" customFormat="1" ht="24.2" customHeight="1">
      <c r="A131" s="32"/>
      <c r="B131" s="33"/>
      <c r="C131" s="171" t="s">
        <v>85</v>
      </c>
      <c r="D131" s="171" t="s">
        <v>109</v>
      </c>
      <c r="E131" s="172" t="s">
        <v>130</v>
      </c>
      <c r="F131" s="173" t="s">
        <v>131</v>
      </c>
      <c r="G131" s="174" t="s">
        <v>112</v>
      </c>
      <c r="H131" s="175">
        <v>642</v>
      </c>
      <c r="I131" s="176"/>
      <c r="J131" s="177">
        <f>ROUND(I131*H131,2)</f>
        <v>0</v>
      </c>
      <c r="K131" s="178"/>
      <c r="L131" s="37"/>
      <c r="M131" s="179" t="s">
        <v>1</v>
      </c>
      <c r="N131" s="180" t="s">
        <v>43</v>
      </c>
      <c r="O131" s="69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3" t="s">
        <v>113</v>
      </c>
      <c r="AT131" s="183" t="s">
        <v>109</v>
      </c>
      <c r="AU131" s="183" t="s">
        <v>83</v>
      </c>
      <c r="AY131" s="15" t="s">
        <v>108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5" t="s">
        <v>83</v>
      </c>
      <c r="BK131" s="184">
        <f>ROUND(I131*H131,2)</f>
        <v>0</v>
      </c>
      <c r="BL131" s="15" t="s">
        <v>113</v>
      </c>
      <c r="BM131" s="183" t="s">
        <v>132</v>
      </c>
    </row>
    <row r="132" spans="1:65" s="2" customFormat="1" ht="78">
      <c r="A132" s="32"/>
      <c r="B132" s="33"/>
      <c r="C132" s="34"/>
      <c r="D132" s="185" t="s">
        <v>115</v>
      </c>
      <c r="E132" s="34"/>
      <c r="F132" s="186" t="s">
        <v>133</v>
      </c>
      <c r="G132" s="34"/>
      <c r="H132" s="34"/>
      <c r="I132" s="187"/>
      <c r="J132" s="34"/>
      <c r="K132" s="34"/>
      <c r="L132" s="37"/>
      <c r="M132" s="188"/>
      <c r="N132" s="189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115</v>
      </c>
      <c r="AU132" s="15" t="s">
        <v>83</v>
      </c>
    </row>
    <row r="133" spans="1:65" s="12" customFormat="1">
      <c r="B133" s="190"/>
      <c r="C133" s="191"/>
      <c r="D133" s="185" t="s">
        <v>117</v>
      </c>
      <c r="E133" s="192" t="s">
        <v>1</v>
      </c>
      <c r="F133" s="193" t="s">
        <v>134</v>
      </c>
      <c r="G133" s="191"/>
      <c r="H133" s="194">
        <v>108</v>
      </c>
      <c r="I133" s="195"/>
      <c r="J133" s="191"/>
      <c r="K133" s="191"/>
      <c r="L133" s="196"/>
      <c r="M133" s="197"/>
      <c r="N133" s="198"/>
      <c r="O133" s="198"/>
      <c r="P133" s="198"/>
      <c r="Q133" s="198"/>
      <c r="R133" s="198"/>
      <c r="S133" s="198"/>
      <c r="T133" s="199"/>
      <c r="AT133" s="200" t="s">
        <v>117</v>
      </c>
      <c r="AU133" s="200" t="s">
        <v>83</v>
      </c>
      <c r="AV133" s="12" t="s">
        <v>85</v>
      </c>
      <c r="AW133" s="12" t="s">
        <v>34</v>
      </c>
      <c r="AX133" s="12" t="s">
        <v>78</v>
      </c>
      <c r="AY133" s="200" t="s">
        <v>108</v>
      </c>
    </row>
    <row r="134" spans="1:65" s="12" customFormat="1">
      <c r="B134" s="190"/>
      <c r="C134" s="191"/>
      <c r="D134" s="185" t="s">
        <v>117</v>
      </c>
      <c r="E134" s="192" t="s">
        <v>1</v>
      </c>
      <c r="F134" s="193" t="s">
        <v>135</v>
      </c>
      <c r="G134" s="191"/>
      <c r="H134" s="194">
        <v>24</v>
      </c>
      <c r="I134" s="195"/>
      <c r="J134" s="191"/>
      <c r="K134" s="191"/>
      <c r="L134" s="196"/>
      <c r="M134" s="197"/>
      <c r="N134" s="198"/>
      <c r="O134" s="198"/>
      <c r="P134" s="198"/>
      <c r="Q134" s="198"/>
      <c r="R134" s="198"/>
      <c r="S134" s="198"/>
      <c r="T134" s="199"/>
      <c r="AT134" s="200" t="s">
        <v>117</v>
      </c>
      <c r="AU134" s="200" t="s">
        <v>83</v>
      </c>
      <c r="AV134" s="12" t="s">
        <v>85</v>
      </c>
      <c r="AW134" s="12" t="s">
        <v>34</v>
      </c>
      <c r="AX134" s="12" t="s">
        <v>78</v>
      </c>
      <c r="AY134" s="200" t="s">
        <v>108</v>
      </c>
    </row>
    <row r="135" spans="1:65" s="12" customFormat="1">
      <c r="B135" s="190"/>
      <c r="C135" s="191"/>
      <c r="D135" s="185" t="s">
        <v>117</v>
      </c>
      <c r="E135" s="192" t="s">
        <v>1</v>
      </c>
      <c r="F135" s="193" t="s">
        <v>136</v>
      </c>
      <c r="G135" s="191"/>
      <c r="H135" s="194">
        <v>48</v>
      </c>
      <c r="I135" s="195"/>
      <c r="J135" s="191"/>
      <c r="K135" s="191"/>
      <c r="L135" s="196"/>
      <c r="M135" s="197"/>
      <c r="N135" s="198"/>
      <c r="O135" s="198"/>
      <c r="P135" s="198"/>
      <c r="Q135" s="198"/>
      <c r="R135" s="198"/>
      <c r="S135" s="198"/>
      <c r="T135" s="199"/>
      <c r="AT135" s="200" t="s">
        <v>117</v>
      </c>
      <c r="AU135" s="200" t="s">
        <v>83</v>
      </c>
      <c r="AV135" s="12" t="s">
        <v>85</v>
      </c>
      <c r="AW135" s="12" t="s">
        <v>34</v>
      </c>
      <c r="AX135" s="12" t="s">
        <v>78</v>
      </c>
      <c r="AY135" s="200" t="s">
        <v>108</v>
      </c>
    </row>
    <row r="136" spans="1:65" s="12" customFormat="1">
      <c r="B136" s="190"/>
      <c r="C136" s="191"/>
      <c r="D136" s="185" t="s">
        <v>117</v>
      </c>
      <c r="E136" s="192" t="s">
        <v>1</v>
      </c>
      <c r="F136" s="193" t="s">
        <v>137</v>
      </c>
      <c r="G136" s="191"/>
      <c r="H136" s="194">
        <v>48</v>
      </c>
      <c r="I136" s="195"/>
      <c r="J136" s="191"/>
      <c r="K136" s="191"/>
      <c r="L136" s="196"/>
      <c r="M136" s="197"/>
      <c r="N136" s="198"/>
      <c r="O136" s="198"/>
      <c r="P136" s="198"/>
      <c r="Q136" s="198"/>
      <c r="R136" s="198"/>
      <c r="S136" s="198"/>
      <c r="T136" s="199"/>
      <c r="AT136" s="200" t="s">
        <v>117</v>
      </c>
      <c r="AU136" s="200" t="s">
        <v>83</v>
      </c>
      <c r="AV136" s="12" t="s">
        <v>85</v>
      </c>
      <c r="AW136" s="12" t="s">
        <v>34</v>
      </c>
      <c r="AX136" s="12" t="s">
        <v>78</v>
      </c>
      <c r="AY136" s="200" t="s">
        <v>108</v>
      </c>
    </row>
    <row r="137" spans="1:65" s="12" customFormat="1">
      <c r="B137" s="190"/>
      <c r="C137" s="191"/>
      <c r="D137" s="185" t="s">
        <v>117</v>
      </c>
      <c r="E137" s="192" t="s">
        <v>1</v>
      </c>
      <c r="F137" s="193" t="s">
        <v>138</v>
      </c>
      <c r="G137" s="191"/>
      <c r="H137" s="194">
        <v>48</v>
      </c>
      <c r="I137" s="195"/>
      <c r="J137" s="191"/>
      <c r="K137" s="191"/>
      <c r="L137" s="196"/>
      <c r="M137" s="197"/>
      <c r="N137" s="198"/>
      <c r="O137" s="198"/>
      <c r="P137" s="198"/>
      <c r="Q137" s="198"/>
      <c r="R137" s="198"/>
      <c r="S137" s="198"/>
      <c r="T137" s="199"/>
      <c r="AT137" s="200" t="s">
        <v>117</v>
      </c>
      <c r="AU137" s="200" t="s">
        <v>83</v>
      </c>
      <c r="AV137" s="12" t="s">
        <v>85</v>
      </c>
      <c r="AW137" s="12" t="s">
        <v>34</v>
      </c>
      <c r="AX137" s="12" t="s">
        <v>78</v>
      </c>
      <c r="AY137" s="200" t="s">
        <v>108</v>
      </c>
    </row>
    <row r="138" spans="1:65" s="12" customFormat="1">
      <c r="B138" s="190"/>
      <c r="C138" s="191"/>
      <c r="D138" s="185" t="s">
        <v>117</v>
      </c>
      <c r="E138" s="192" t="s">
        <v>1</v>
      </c>
      <c r="F138" s="193" t="s">
        <v>139</v>
      </c>
      <c r="G138" s="191"/>
      <c r="H138" s="194">
        <v>48</v>
      </c>
      <c r="I138" s="195"/>
      <c r="J138" s="191"/>
      <c r="K138" s="191"/>
      <c r="L138" s="196"/>
      <c r="M138" s="197"/>
      <c r="N138" s="198"/>
      <c r="O138" s="198"/>
      <c r="P138" s="198"/>
      <c r="Q138" s="198"/>
      <c r="R138" s="198"/>
      <c r="S138" s="198"/>
      <c r="T138" s="199"/>
      <c r="AT138" s="200" t="s">
        <v>117</v>
      </c>
      <c r="AU138" s="200" t="s">
        <v>83</v>
      </c>
      <c r="AV138" s="12" t="s">
        <v>85</v>
      </c>
      <c r="AW138" s="12" t="s">
        <v>34</v>
      </c>
      <c r="AX138" s="12" t="s">
        <v>78</v>
      </c>
      <c r="AY138" s="200" t="s">
        <v>108</v>
      </c>
    </row>
    <row r="139" spans="1:65" s="12" customFormat="1">
      <c r="B139" s="190"/>
      <c r="C139" s="191"/>
      <c r="D139" s="185" t="s">
        <v>117</v>
      </c>
      <c r="E139" s="192" t="s">
        <v>1</v>
      </c>
      <c r="F139" s="193" t="s">
        <v>140</v>
      </c>
      <c r="G139" s="191"/>
      <c r="H139" s="194">
        <v>48</v>
      </c>
      <c r="I139" s="195"/>
      <c r="J139" s="191"/>
      <c r="K139" s="191"/>
      <c r="L139" s="196"/>
      <c r="M139" s="197"/>
      <c r="N139" s="198"/>
      <c r="O139" s="198"/>
      <c r="P139" s="198"/>
      <c r="Q139" s="198"/>
      <c r="R139" s="198"/>
      <c r="S139" s="198"/>
      <c r="T139" s="199"/>
      <c r="AT139" s="200" t="s">
        <v>117</v>
      </c>
      <c r="AU139" s="200" t="s">
        <v>83</v>
      </c>
      <c r="AV139" s="12" t="s">
        <v>85</v>
      </c>
      <c r="AW139" s="12" t="s">
        <v>34</v>
      </c>
      <c r="AX139" s="12" t="s">
        <v>78</v>
      </c>
      <c r="AY139" s="200" t="s">
        <v>108</v>
      </c>
    </row>
    <row r="140" spans="1:65" s="12" customFormat="1">
      <c r="B140" s="190"/>
      <c r="C140" s="191"/>
      <c r="D140" s="185" t="s">
        <v>117</v>
      </c>
      <c r="E140" s="192" t="s">
        <v>1</v>
      </c>
      <c r="F140" s="193" t="s">
        <v>141</v>
      </c>
      <c r="G140" s="191"/>
      <c r="H140" s="194">
        <v>48</v>
      </c>
      <c r="I140" s="195"/>
      <c r="J140" s="191"/>
      <c r="K140" s="191"/>
      <c r="L140" s="196"/>
      <c r="M140" s="197"/>
      <c r="N140" s="198"/>
      <c r="O140" s="198"/>
      <c r="P140" s="198"/>
      <c r="Q140" s="198"/>
      <c r="R140" s="198"/>
      <c r="S140" s="198"/>
      <c r="T140" s="199"/>
      <c r="AT140" s="200" t="s">
        <v>117</v>
      </c>
      <c r="AU140" s="200" t="s">
        <v>83</v>
      </c>
      <c r="AV140" s="12" t="s">
        <v>85</v>
      </c>
      <c r="AW140" s="12" t="s">
        <v>34</v>
      </c>
      <c r="AX140" s="12" t="s">
        <v>78</v>
      </c>
      <c r="AY140" s="200" t="s">
        <v>108</v>
      </c>
    </row>
    <row r="141" spans="1:65" s="12" customFormat="1">
      <c r="B141" s="190"/>
      <c r="C141" s="191"/>
      <c r="D141" s="185" t="s">
        <v>117</v>
      </c>
      <c r="E141" s="192" t="s">
        <v>1</v>
      </c>
      <c r="F141" s="193" t="s">
        <v>142</v>
      </c>
      <c r="G141" s="191"/>
      <c r="H141" s="194">
        <v>48</v>
      </c>
      <c r="I141" s="195"/>
      <c r="J141" s="191"/>
      <c r="K141" s="191"/>
      <c r="L141" s="196"/>
      <c r="M141" s="197"/>
      <c r="N141" s="198"/>
      <c r="O141" s="198"/>
      <c r="P141" s="198"/>
      <c r="Q141" s="198"/>
      <c r="R141" s="198"/>
      <c r="S141" s="198"/>
      <c r="T141" s="199"/>
      <c r="AT141" s="200" t="s">
        <v>117</v>
      </c>
      <c r="AU141" s="200" t="s">
        <v>83</v>
      </c>
      <c r="AV141" s="12" t="s">
        <v>85</v>
      </c>
      <c r="AW141" s="12" t="s">
        <v>34</v>
      </c>
      <c r="AX141" s="12" t="s">
        <v>78</v>
      </c>
      <c r="AY141" s="200" t="s">
        <v>108</v>
      </c>
    </row>
    <row r="142" spans="1:65" s="12" customFormat="1">
      <c r="B142" s="190"/>
      <c r="C142" s="191"/>
      <c r="D142" s="185" t="s">
        <v>117</v>
      </c>
      <c r="E142" s="192" t="s">
        <v>1</v>
      </c>
      <c r="F142" s="193" t="s">
        <v>143</v>
      </c>
      <c r="G142" s="191"/>
      <c r="H142" s="194">
        <v>24</v>
      </c>
      <c r="I142" s="195"/>
      <c r="J142" s="191"/>
      <c r="K142" s="191"/>
      <c r="L142" s="196"/>
      <c r="M142" s="197"/>
      <c r="N142" s="198"/>
      <c r="O142" s="198"/>
      <c r="P142" s="198"/>
      <c r="Q142" s="198"/>
      <c r="R142" s="198"/>
      <c r="S142" s="198"/>
      <c r="T142" s="199"/>
      <c r="AT142" s="200" t="s">
        <v>117</v>
      </c>
      <c r="AU142" s="200" t="s">
        <v>83</v>
      </c>
      <c r="AV142" s="12" t="s">
        <v>85</v>
      </c>
      <c r="AW142" s="12" t="s">
        <v>34</v>
      </c>
      <c r="AX142" s="12" t="s">
        <v>78</v>
      </c>
      <c r="AY142" s="200" t="s">
        <v>108</v>
      </c>
    </row>
    <row r="143" spans="1:65" s="12" customFormat="1">
      <c r="B143" s="190"/>
      <c r="C143" s="191"/>
      <c r="D143" s="185" t="s">
        <v>117</v>
      </c>
      <c r="E143" s="192" t="s">
        <v>1</v>
      </c>
      <c r="F143" s="193" t="s">
        <v>144</v>
      </c>
      <c r="G143" s="191"/>
      <c r="H143" s="194">
        <v>150</v>
      </c>
      <c r="I143" s="195"/>
      <c r="J143" s="191"/>
      <c r="K143" s="191"/>
      <c r="L143" s="196"/>
      <c r="M143" s="197"/>
      <c r="N143" s="198"/>
      <c r="O143" s="198"/>
      <c r="P143" s="198"/>
      <c r="Q143" s="198"/>
      <c r="R143" s="198"/>
      <c r="S143" s="198"/>
      <c r="T143" s="199"/>
      <c r="AT143" s="200" t="s">
        <v>117</v>
      </c>
      <c r="AU143" s="200" t="s">
        <v>83</v>
      </c>
      <c r="AV143" s="12" t="s">
        <v>85</v>
      </c>
      <c r="AW143" s="12" t="s">
        <v>34</v>
      </c>
      <c r="AX143" s="12" t="s">
        <v>78</v>
      </c>
      <c r="AY143" s="200" t="s">
        <v>108</v>
      </c>
    </row>
    <row r="144" spans="1:65" s="13" customFormat="1">
      <c r="B144" s="201"/>
      <c r="C144" s="202"/>
      <c r="D144" s="185" t="s">
        <v>117</v>
      </c>
      <c r="E144" s="203" t="s">
        <v>1</v>
      </c>
      <c r="F144" s="204" t="s">
        <v>127</v>
      </c>
      <c r="G144" s="202"/>
      <c r="H144" s="205">
        <v>642</v>
      </c>
      <c r="I144" s="206"/>
      <c r="J144" s="202"/>
      <c r="K144" s="202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117</v>
      </c>
      <c r="AU144" s="211" t="s">
        <v>83</v>
      </c>
      <c r="AV144" s="13" t="s">
        <v>113</v>
      </c>
      <c r="AW144" s="13" t="s">
        <v>34</v>
      </c>
      <c r="AX144" s="13" t="s">
        <v>83</v>
      </c>
      <c r="AY144" s="211" t="s">
        <v>108</v>
      </c>
    </row>
    <row r="145" spans="1:65" s="11" customFormat="1" ht="25.9" customHeight="1">
      <c r="B145" s="157"/>
      <c r="C145" s="158"/>
      <c r="D145" s="159" t="s">
        <v>77</v>
      </c>
      <c r="E145" s="160" t="s">
        <v>145</v>
      </c>
      <c r="F145" s="160" t="s">
        <v>146</v>
      </c>
      <c r="G145" s="158"/>
      <c r="H145" s="158"/>
      <c r="I145" s="161"/>
      <c r="J145" s="162">
        <f>BK145</f>
        <v>0</v>
      </c>
      <c r="K145" s="158"/>
      <c r="L145" s="163"/>
      <c r="M145" s="164"/>
      <c r="N145" s="165"/>
      <c r="O145" s="165"/>
      <c r="P145" s="166">
        <f>SUM(P146:P147)</f>
        <v>0</v>
      </c>
      <c r="Q145" s="165"/>
      <c r="R145" s="166">
        <f>SUM(R146:R147)</f>
        <v>0</v>
      </c>
      <c r="S145" s="165"/>
      <c r="T145" s="167">
        <f>SUM(T146:T147)</f>
        <v>0</v>
      </c>
      <c r="AR145" s="168" t="s">
        <v>83</v>
      </c>
      <c r="AT145" s="169" t="s">
        <v>77</v>
      </c>
      <c r="AU145" s="169" t="s">
        <v>78</v>
      </c>
      <c r="AY145" s="168" t="s">
        <v>108</v>
      </c>
      <c r="BK145" s="170">
        <f>SUM(BK146:BK147)</f>
        <v>0</v>
      </c>
    </row>
    <row r="146" spans="1:65" s="2" customFormat="1" ht="37.9" customHeight="1">
      <c r="A146" s="32"/>
      <c r="B146" s="33"/>
      <c r="C146" s="171" t="s">
        <v>147</v>
      </c>
      <c r="D146" s="171" t="s">
        <v>109</v>
      </c>
      <c r="E146" s="172" t="s">
        <v>148</v>
      </c>
      <c r="F146" s="173" t="s">
        <v>149</v>
      </c>
      <c r="G146" s="174" t="s">
        <v>150</v>
      </c>
      <c r="H146" s="175">
        <v>20</v>
      </c>
      <c r="I146" s="176"/>
      <c r="J146" s="177">
        <f>ROUND(I146*H146,2)</f>
        <v>0</v>
      </c>
      <c r="K146" s="178"/>
      <c r="L146" s="37"/>
      <c r="M146" s="179" t="s">
        <v>1</v>
      </c>
      <c r="N146" s="180" t="s">
        <v>43</v>
      </c>
      <c r="O146" s="69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3" t="s">
        <v>113</v>
      </c>
      <c r="AT146" s="183" t="s">
        <v>109</v>
      </c>
      <c r="AU146" s="183" t="s">
        <v>83</v>
      </c>
      <c r="AY146" s="15" t="s">
        <v>108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5" t="s">
        <v>83</v>
      </c>
      <c r="BK146" s="184">
        <f>ROUND(I146*H146,2)</f>
        <v>0</v>
      </c>
      <c r="BL146" s="15" t="s">
        <v>113</v>
      </c>
      <c r="BM146" s="183" t="s">
        <v>151</v>
      </c>
    </row>
    <row r="147" spans="1:65" s="2" customFormat="1" ht="48.75">
      <c r="A147" s="32"/>
      <c r="B147" s="33"/>
      <c r="C147" s="34"/>
      <c r="D147" s="185" t="s">
        <v>115</v>
      </c>
      <c r="E147" s="34"/>
      <c r="F147" s="186" t="s">
        <v>152</v>
      </c>
      <c r="G147" s="34"/>
      <c r="H147" s="34"/>
      <c r="I147" s="187"/>
      <c r="J147" s="34"/>
      <c r="K147" s="34"/>
      <c r="L147" s="37"/>
      <c r="M147" s="188"/>
      <c r="N147" s="189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115</v>
      </c>
      <c r="AU147" s="15" t="s">
        <v>83</v>
      </c>
    </row>
    <row r="148" spans="1:65" s="11" customFormat="1" ht="25.9" customHeight="1">
      <c r="B148" s="157"/>
      <c r="C148" s="158"/>
      <c r="D148" s="159" t="s">
        <v>77</v>
      </c>
      <c r="E148" s="160" t="s">
        <v>153</v>
      </c>
      <c r="F148" s="160" t="s">
        <v>154</v>
      </c>
      <c r="G148" s="158"/>
      <c r="H148" s="158"/>
      <c r="I148" s="161"/>
      <c r="J148" s="162">
        <f>BK148</f>
        <v>0</v>
      </c>
      <c r="K148" s="158"/>
      <c r="L148" s="163"/>
      <c r="M148" s="164"/>
      <c r="N148" s="165"/>
      <c r="O148" s="165"/>
      <c r="P148" s="166">
        <f>SUM(P149:P154)</f>
        <v>0</v>
      </c>
      <c r="Q148" s="165"/>
      <c r="R148" s="166">
        <f>SUM(R149:R154)</f>
        <v>0</v>
      </c>
      <c r="S148" s="165"/>
      <c r="T148" s="167">
        <f>SUM(T149:T154)</f>
        <v>0</v>
      </c>
      <c r="AR148" s="168" t="s">
        <v>83</v>
      </c>
      <c r="AT148" s="169" t="s">
        <v>77</v>
      </c>
      <c r="AU148" s="169" t="s">
        <v>78</v>
      </c>
      <c r="AY148" s="168" t="s">
        <v>108</v>
      </c>
      <c r="BK148" s="170">
        <f>SUM(BK149:BK154)</f>
        <v>0</v>
      </c>
    </row>
    <row r="149" spans="1:65" s="2" customFormat="1" ht="24.2" customHeight="1">
      <c r="A149" s="32"/>
      <c r="B149" s="33"/>
      <c r="C149" s="212" t="s">
        <v>113</v>
      </c>
      <c r="D149" s="212" t="s">
        <v>155</v>
      </c>
      <c r="E149" s="213" t="s">
        <v>156</v>
      </c>
      <c r="F149" s="214" t="s">
        <v>157</v>
      </c>
      <c r="G149" s="215" t="s">
        <v>112</v>
      </c>
      <c r="H149" s="216">
        <v>200</v>
      </c>
      <c r="I149" s="217"/>
      <c r="J149" s="218">
        <f>ROUND(I149*H149,2)</f>
        <v>0</v>
      </c>
      <c r="K149" s="219"/>
      <c r="L149" s="220"/>
      <c r="M149" s="221" t="s">
        <v>1</v>
      </c>
      <c r="N149" s="222" t="s">
        <v>43</v>
      </c>
      <c r="O149" s="69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3" t="s">
        <v>158</v>
      </c>
      <c r="AT149" s="183" t="s">
        <v>155</v>
      </c>
      <c r="AU149" s="183" t="s">
        <v>83</v>
      </c>
      <c r="AY149" s="15" t="s">
        <v>108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5" t="s">
        <v>83</v>
      </c>
      <c r="BK149" s="184">
        <f>ROUND(I149*H149,2)</f>
        <v>0</v>
      </c>
      <c r="BL149" s="15" t="s">
        <v>113</v>
      </c>
      <c r="BM149" s="183" t="s">
        <v>159</v>
      </c>
    </row>
    <row r="150" spans="1:65" s="2" customFormat="1" ht="19.5">
      <c r="A150" s="32"/>
      <c r="B150" s="33"/>
      <c r="C150" s="34"/>
      <c r="D150" s="185" t="s">
        <v>115</v>
      </c>
      <c r="E150" s="34"/>
      <c r="F150" s="186" t="s">
        <v>160</v>
      </c>
      <c r="G150" s="34"/>
      <c r="H150" s="34"/>
      <c r="I150" s="187"/>
      <c r="J150" s="34"/>
      <c r="K150" s="34"/>
      <c r="L150" s="37"/>
      <c r="M150" s="188"/>
      <c r="N150" s="189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115</v>
      </c>
      <c r="AU150" s="15" t="s">
        <v>83</v>
      </c>
    </row>
    <row r="151" spans="1:65" s="2" customFormat="1" ht="24.2" customHeight="1">
      <c r="A151" s="32"/>
      <c r="B151" s="33"/>
      <c r="C151" s="212" t="s">
        <v>161</v>
      </c>
      <c r="D151" s="212" t="s">
        <v>155</v>
      </c>
      <c r="E151" s="213" t="s">
        <v>162</v>
      </c>
      <c r="F151" s="214" t="s">
        <v>163</v>
      </c>
      <c r="G151" s="215" t="s">
        <v>112</v>
      </c>
      <c r="H151" s="216">
        <v>600</v>
      </c>
      <c r="I151" s="217"/>
      <c r="J151" s="218">
        <f>ROUND(I151*H151,2)</f>
        <v>0</v>
      </c>
      <c r="K151" s="219"/>
      <c r="L151" s="220"/>
      <c r="M151" s="221" t="s">
        <v>1</v>
      </c>
      <c r="N151" s="222" t="s">
        <v>43</v>
      </c>
      <c r="O151" s="69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3" t="s">
        <v>158</v>
      </c>
      <c r="AT151" s="183" t="s">
        <v>155</v>
      </c>
      <c r="AU151" s="183" t="s">
        <v>83</v>
      </c>
      <c r="AY151" s="15" t="s">
        <v>108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5" t="s">
        <v>83</v>
      </c>
      <c r="BK151" s="184">
        <f>ROUND(I151*H151,2)</f>
        <v>0</v>
      </c>
      <c r="BL151" s="15" t="s">
        <v>113</v>
      </c>
      <c r="BM151" s="183" t="s">
        <v>164</v>
      </c>
    </row>
    <row r="152" spans="1:65" s="2" customFormat="1" ht="29.25">
      <c r="A152" s="32"/>
      <c r="B152" s="33"/>
      <c r="C152" s="34"/>
      <c r="D152" s="185" t="s">
        <v>115</v>
      </c>
      <c r="E152" s="34"/>
      <c r="F152" s="186" t="s">
        <v>165</v>
      </c>
      <c r="G152" s="34"/>
      <c r="H152" s="34"/>
      <c r="I152" s="187"/>
      <c r="J152" s="34"/>
      <c r="K152" s="34"/>
      <c r="L152" s="37"/>
      <c r="M152" s="188"/>
      <c r="N152" s="189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115</v>
      </c>
      <c r="AU152" s="15" t="s">
        <v>83</v>
      </c>
    </row>
    <row r="153" spans="1:65" s="2" customFormat="1" ht="24.2" customHeight="1">
      <c r="A153" s="32"/>
      <c r="B153" s="33"/>
      <c r="C153" s="212" t="s">
        <v>166</v>
      </c>
      <c r="D153" s="212" t="s">
        <v>155</v>
      </c>
      <c r="E153" s="213" t="s">
        <v>167</v>
      </c>
      <c r="F153" s="214" t="s">
        <v>168</v>
      </c>
      <c r="G153" s="215" t="s">
        <v>112</v>
      </c>
      <c r="H153" s="216">
        <v>500</v>
      </c>
      <c r="I153" s="217"/>
      <c r="J153" s="218">
        <f>ROUND(I153*H153,2)</f>
        <v>0</v>
      </c>
      <c r="K153" s="219"/>
      <c r="L153" s="220"/>
      <c r="M153" s="221" t="s">
        <v>1</v>
      </c>
      <c r="N153" s="222" t="s">
        <v>43</v>
      </c>
      <c r="O153" s="69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3" t="s">
        <v>158</v>
      </c>
      <c r="AT153" s="183" t="s">
        <v>155</v>
      </c>
      <c r="AU153" s="183" t="s">
        <v>83</v>
      </c>
      <c r="AY153" s="15" t="s">
        <v>108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5" t="s">
        <v>83</v>
      </c>
      <c r="BK153" s="184">
        <f>ROUND(I153*H153,2)</f>
        <v>0</v>
      </c>
      <c r="BL153" s="15" t="s">
        <v>113</v>
      </c>
      <c r="BM153" s="183" t="s">
        <v>169</v>
      </c>
    </row>
    <row r="154" spans="1:65" s="2" customFormat="1" ht="19.5">
      <c r="A154" s="32"/>
      <c r="B154" s="33"/>
      <c r="C154" s="34"/>
      <c r="D154" s="185" t="s">
        <v>115</v>
      </c>
      <c r="E154" s="34"/>
      <c r="F154" s="186" t="s">
        <v>170</v>
      </c>
      <c r="G154" s="34"/>
      <c r="H154" s="34"/>
      <c r="I154" s="187"/>
      <c r="J154" s="34"/>
      <c r="K154" s="34"/>
      <c r="L154" s="37"/>
      <c r="M154" s="223"/>
      <c r="N154" s="224"/>
      <c r="O154" s="225"/>
      <c r="P154" s="225"/>
      <c r="Q154" s="225"/>
      <c r="R154" s="225"/>
      <c r="S154" s="225"/>
      <c r="T154" s="226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115</v>
      </c>
      <c r="AU154" s="15" t="s">
        <v>83</v>
      </c>
    </row>
    <row r="155" spans="1:65" s="2" customFormat="1" ht="6.95" customHeight="1">
      <c r="A155" s="32"/>
      <c r="B155" s="52"/>
      <c r="C155" s="53"/>
      <c r="D155" s="53"/>
      <c r="E155" s="53"/>
      <c r="F155" s="53"/>
      <c r="G155" s="53"/>
      <c r="H155" s="53"/>
      <c r="I155" s="53"/>
      <c r="J155" s="53"/>
      <c r="K155" s="53"/>
      <c r="L155" s="37"/>
      <c r="M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</row>
  </sheetData>
  <sheetProtection algorithmName="SHA-512" hashValue="AXR/3gE3DnREA3iPGrx/litsHqMfFCvjG1ic5u+AQg156W2E7mcy+KP77P90ielubhLtE/owzWRhdQuXQv8gww==" saltValue="kk5Jf0ixnHVI27OB2YDuYg==" spinCount="100000" sheet="1" objects="1" scenarios="1" formatColumns="0" formatRows="0" autoFilter="0"/>
  <autoFilter ref="C115:K154"/>
  <mergeCells count="6">
    <mergeCell ref="E108:H108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OR_PHA - Výběr a zpracová...</vt:lpstr>
      <vt:lpstr>'OR_PHA - Výběr a zpracová...'!Názvy_tisku</vt:lpstr>
      <vt:lpstr>'Rekapitulace zakázky'!Názvy_tisku</vt:lpstr>
      <vt:lpstr>'OR_PHA - Výběr a zpracová...'!Oblast_tisku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2022-09-14T06:29:15Z</cp:lastPrinted>
  <dcterms:created xsi:type="dcterms:W3CDTF">2022-09-14T05:15:35Z</dcterms:created>
  <dcterms:modified xsi:type="dcterms:W3CDTF">2022-09-14T06:29:17Z</dcterms:modified>
</cp:coreProperties>
</file>